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ena\Desktop\Mezzaria\29th Nov meeting\"/>
    </mc:Choice>
  </mc:AlternateContent>
  <xr:revisionPtr revIDLastSave="0" documentId="13_ncr:1_{EC820BEE-2416-4993-8501-77DFDA7F8120}" xr6:coauthVersionLast="41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Load Calc" sheetId="2" r:id="rId1"/>
    <sheet name="Common Area" sheetId="3" r:id="rId2"/>
    <sheet name="Cost" sheetId="4" r:id="rId3"/>
  </sheets>
  <calcPr calcId="191029"/>
</workbook>
</file>

<file path=xl/calcChain.xml><?xml version="1.0" encoding="utf-8"?>
<calcChain xmlns="http://schemas.openxmlformats.org/spreadsheetml/2006/main">
  <c r="D8" i="4" l="1"/>
  <c r="M45" i="3" l="1"/>
  <c r="M42" i="3"/>
  <c r="M41" i="3"/>
  <c r="J46" i="3"/>
  <c r="M46" i="3" s="1"/>
  <c r="J44" i="3"/>
  <c r="M44" i="3" s="1"/>
  <c r="J43" i="3"/>
  <c r="M43" i="3" s="1"/>
  <c r="J40" i="3"/>
  <c r="M40" i="3" s="1"/>
  <c r="J39" i="3"/>
  <c r="M39" i="3" s="1"/>
  <c r="J38" i="3"/>
  <c r="M38" i="3" s="1"/>
  <c r="E46" i="3"/>
  <c r="G46" i="3" s="1"/>
  <c r="E44" i="3"/>
  <c r="G44" i="3" s="1"/>
  <c r="E43" i="3"/>
  <c r="G43" i="3" s="1"/>
  <c r="E40" i="3"/>
  <c r="G40" i="3" s="1"/>
  <c r="E39" i="3"/>
  <c r="G39" i="3" s="1"/>
  <c r="E38" i="3"/>
  <c r="G38" i="3" s="1"/>
  <c r="J23" i="3"/>
  <c r="M23" i="3" s="1"/>
  <c r="J22" i="3"/>
  <c r="M22" i="3" s="1"/>
  <c r="J21" i="3"/>
  <c r="M21" i="3" s="1"/>
  <c r="E22" i="3"/>
  <c r="G22" i="3" s="1"/>
  <c r="E23" i="3"/>
  <c r="G23" i="3" s="1"/>
  <c r="E21" i="3"/>
  <c r="G21" i="3" s="1"/>
  <c r="J33" i="3"/>
  <c r="M33" i="3" s="1"/>
  <c r="J32" i="3"/>
  <c r="M32" i="3" s="1"/>
  <c r="J31" i="3"/>
  <c r="M31" i="3" s="1"/>
  <c r="J30" i="3"/>
  <c r="M30" i="3" s="1"/>
  <c r="J29" i="3"/>
  <c r="M29" i="3" s="1"/>
  <c r="J28" i="3"/>
  <c r="M28" i="3" s="1"/>
  <c r="J27" i="3"/>
  <c r="M27" i="3" s="1"/>
  <c r="J26" i="3"/>
  <c r="M26" i="3" s="1"/>
  <c r="E27" i="3"/>
  <c r="G27" i="3" s="1"/>
  <c r="E28" i="3"/>
  <c r="G28" i="3" s="1"/>
  <c r="E29" i="3"/>
  <c r="G29" i="3" s="1"/>
  <c r="E30" i="3"/>
  <c r="G30" i="3" s="1"/>
  <c r="E31" i="3"/>
  <c r="G31" i="3" s="1"/>
  <c r="E32" i="3"/>
  <c r="G32" i="3" s="1"/>
  <c r="E33" i="3"/>
  <c r="G33" i="3" s="1"/>
  <c r="E26" i="3"/>
  <c r="G26" i="3" s="1"/>
  <c r="J18" i="3"/>
  <c r="M18" i="3" s="1"/>
  <c r="E18" i="3"/>
  <c r="G18" i="3" s="1"/>
  <c r="J17" i="3"/>
  <c r="M17" i="3" s="1"/>
  <c r="E17" i="3"/>
  <c r="G17" i="3" s="1"/>
  <c r="J16" i="3"/>
  <c r="M16" i="3" s="1"/>
  <c r="E16" i="3"/>
  <c r="G16" i="3" s="1"/>
  <c r="J7" i="3"/>
  <c r="M7" i="3" s="1"/>
  <c r="J8" i="3"/>
  <c r="M8" i="3" s="1"/>
  <c r="J9" i="3"/>
  <c r="M9" i="3" s="1"/>
  <c r="J10" i="3"/>
  <c r="M10" i="3" s="1"/>
  <c r="J11" i="3"/>
  <c r="M11" i="3" s="1"/>
  <c r="J12" i="3"/>
  <c r="M12" i="3" s="1"/>
  <c r="J13" i="3"/>
  <c r="M13" i="3" s="1"/>
  <c r="J6" i="3"/>
  <c r="M6" i="3" s="1"/>
  <c r="E7" i="3"/>
  <c r="G7" i="3" s="1"/>
  <c r="E8" i="3"/>
  <c r="G8" i="3" s="1"/>
  <c r="E9" i="3"/>
  <c r="G9" i="3" s="1"/>
  <c r="E10" i="3"/>
  <c r="G10" i="3" s="1"/>
  <c r="E11" i="3"/>
  <c r="G11" i="3" s="1"/>
  <c r="E12" i="3"/>
  <c r="G12" i="3" s="1"/>
  <c r="E13" i="3"/>
  <c r="G13" i="3" s="1"/>
  <c r="E6" i="3"/>
  <c r="G6" i="3" s="1"/>
  <c r="K12" i="2"/>
  <c r="H12" i="2"/>
  <c r="F12" i="2"/>
  <c r="F11" i="2"/>
  <c r="H11" i="2" s="1"/>
  <c r="H10" i="2"/>
  <c r="F10" i="2"/>
  <c r="K10" i="2" s="1"/>
  <c r="F9" i="2"/>
  <c r="K9" i="2" s="1"/>
  <c r="F8" i="2"/>
  <c r="H8" i="2" s="1"/>
  <c r="K8" i="2"/>
  <c r="F7" i="2"/>
  <c r="K7" i="2" s="1"/>
  <c r="F6" i="2"/>
  <c r="H6" i="2" s="1"/>
  <c r="F5" i="2"/>
  <c r="H5" i="2" s="1"/>
  <c r="M48" i="3" l="1"/>
  <c r="M49" i="3" s="1"/>
  <c r="K5" i="2"/>
  <c r="F13" i="2"/>
  <c r="D3" i="4" s="1"/>
  <c r="D5" i="4" s="1"/>
  <c r="G48" i="3"/>
  <c r="G49" i="3" s="1"/>
  <c r="H7" i="2"/>
  <c r="K6" i="2"/>
  <c r="H9" i="2"/>
  <c r="K11" i="2"/>
  <c r="K13" i="2" l="1"/>
  <c r="K15" i="2" s="1"/>
  <c r="H13" i="2"/>
  <c r="H15" i="2" s="1"/>
  <c r="H17" i="2" s="1"/>
  <c r="K20" i="2"/>
  <c r="K17" i="2"/>
</calcChain>
</file>

<file path=xl/sharedStrings.xml><?xml version="1.0" encoding="utf-8"?>
<sst xmlns="http://schemas.openxmlformats.org/spreadsheetml/2006/main" count="163" uniqueCount="122">
  <si>
    <t>DG backup Calculation Mezzaria</t>
  </si>
  <si>
    <t>Sl no</t>
  </si>
  <si>
    <t>Tower Name</t>
  </si>
  <si>
    <t>Flat Type</t>
  </si>
  <si>
    <t>Flat nos</t>
  </si>
  <si>
    <t>Load/Flat</t>
  </si>
  <si>
    <t>Total Load</t>
  </si>
  <si>
    <t>(kVA)</t>
  </si>
  <si>
    <t>Diversity</t>
  </si>
  <si>
    <t>Grand Load</t>
  </si>
  <si>
    <t>Load Factor</t>
  </si>
  <si>
    <t>Diversity Factor</t>
  </si>
  <si>
    <t>T1</t>
  </si>
  <si>
    <t>3 BHK</t>
  </si>
  <si>
    <t>3 BHK- Large</t>
  </si>
  <si>
    <t>T2-Core2</t>
  </si>
  <si>
    <t>T2 -Core1</t>
  </si>
  <si>
    <t>T3-Core 1</t>
  </si>
  <si>
    <t>4 BHK-Straight</t>
  </si>
  <si>
    <t>T3-Core 2</t>
  </si>
  <si>
    <t>4 BHK-Large</t>
  </si>
  <si>
    <t>T4</t>
  </si>
  <si>
    <t>4 BHK-Staggered</t>
  </si>
  <si>
    <t>Peak Grand Load</t>
  </si>
  <si>
    <t xml:space="preserve">AS Per Mahagun </t>
  </si>
  <si>
    <t>T5</t>
  </si>
  <si>
    <t>3BHK</t>
  </si>
  <si>
    <t xml:space="preserve">A </t>
  </si>
  <si>
    <t>Total Flat Load</t>
  </si>
  <si>
    <t>T6</t>
  </si>
  <si>
    <t xml:space="preserve">B </t>
  </si>
  <si>
    <t>Common Area Load</t>
  </si>
  <si>
    <t>Grand Total Load in kVA</t>
  </si>
  <si>
    <t>Item Description</t>
  </si>
  <si>
    <t>Unit load</t>
  </si>
  <si>
    <t>QTY</t>
  </si>
  <si>
    <t>(kW)</t>
  </si>
  <si>
    <t>Load after Diversity</t>
  </si>
  <si>
    <t>For PNG fuel</t>
  </si>
  <si>
    <t>For Diesel fuel</t>
  </si>
  <si>
    <t>As per Mahagun</t>
  </si>
  <si>
    <t>As pr Buyers Association</t>
  </si>
  <si>
    <t>No of lifts given in Mahaguns calculation is not correct</t>
  </si>
  <si>
    <t>Load factor</t>
  </si>
  <si>
    <t>Diversity Factr</t>
  </si>
  <si>
    <t>Load  after factors</t>
  </si>
  <si>
    <t>Unit Load</t>
  </si>
  <si>
    <t>Understand common lobby for T2 Core 1 &amp; 2</t>
  </si>
  <si>
    <t>Understand common lobby for T3 Core 1 &amp; 2</t>
  </si>
  <si>
    <t>Sl No</t>
  </si>
  <si>
    <t>(A)</t>
  </si>
  <si>
    <t>Lift</t>
  </si>
  <si>
    <t>(B)</t>
  </si>
  <si>
    <t>Club</t>
  </si>
  <si>
    <t>i</t>
  </si>
  <si>
    <t>ii</t>
  </si>
  <si>
    <t>iii</t>
  </si>
  <si>
    <t xml:space="preserve"> AC</t>
  </si>
  <si>
    <t xml:space="preserve"> Electricals</t>
  </si>
  <si>
    <t>( C )</t>
  </si>
  <si>
    <t>Common Area Lighting</t>
  </si>
  <si>
    <t xml:space="preserve"> Internal</t>
  </si>
  <si>
    <t xml:space="preserve"> External</t>
  </si>
  <si>
    <t xml:space="preserve"> Basement</t>
  </si>
  <si>
    <t>(D)</t>
  </si>
  <si>
    <t xml:space="preserve"> Entrance Lobby</t>
  </si>
  <si>
    <t>(E)</t>
  </si>
  <si>
    <t xml:space="preserve"> Plumbing &amp; Fire Fighting</t>
  </si>
  <si>
    <t>Pump Room</t>
  </si>
  <si>
    <t>a)</t>
  </si>
  <si>
    <t>b)</t>
  </si>
  <si>
    <t>c)</t>
  </si>
  <si>
    <t xml:space="preserve"> Filter feed Pump</t>
  </si>
  <si>
    <t xml:space="preserve"> Water Transfer Pump</t>
  </si>
  <si>
    <t>Jockey Pump</t>
  </si>
  <si>
    <t>(F)</t>
  </si>
  <si>
    <t>STP</t>
  </si>
  <si>
    <t>Flushing Water Transfer Pump</t>
  </si>
  <si>
    <t>(G)</t>
  </si>
  <si>
    <t>Basement Ventilation</t>
  </si>
  <si>
    <t>These are essential service &amp; there has to be standby loads. Connected load not properly shown. Only operating load has been shown , as such  load factor =1 and diversity factor=1</t>
  </si>
  <si>
    <t>Total Load in kW</t>
  </si>
  <si>
    <t>DG Selected</t>
  </si>
  <si>
    <t>kVA Rating @ 90% DG Loading</t>
  </si>
  <si>
    <t>2000kVAX02 =1010 kVAX01 no</t>
  </si>
  <si>
    <t>DG Loading at 1.377 times</t>
  </si>
  <si>
    <t>X=2000 kVAX6 No's</t>
  </si>
  <si>
    <t>2000 kVAX7 nos</t>
  </si>
  <si>
    <t>2000kVAX6 Nos</t>
  </si>
  <si>
    <t>Refer sheet 1 for factor 1.79</t>
  </si>
  <si>
    <t>Refer sheet 1 for factor 1.1.377</t>
  </si>
  <si>
    <t>Total Load in Kw</t>
  </si>
  <si>
    <t>Remark</t>
  </si>
  <si>
    <t>Power cons of service lifts not known, as such same rating as normal lift taken</t>
  </si>
  <si>
    <t>LF=1, DF=1 for common areas, facilites</t>
  </si>
  <si>
    <t>LF=1, DF=1 for common areas, facilites,</t>
  </si>
  <si>
    <t>LF=0.7, DF=0.7 for LIFTs</t>
  </si>
  <si>
    <t>Total Load in kVA at 0.85 PF</t>
  </si>
  <si>
    <t>Total Load in kVA at 0.9 PFW</t>
  </si>
  <si>
    <t>DG loading at 1.79 times</t>
  </si>
  <si>
    <t>DG selected (Y)</t>
  </si>
  <si>
    <t>Y=2000kVAX5 Nos</t>
  </si>
  <si>
    <t>DG selected (X)</t>
  </si>
  <si>
    <t>No of PNG based -DG required=X+1</t>
  </si>
  <si>
    <t>No of Diesel Based DG required=Y+1</t>
  </si>
  <si>
    <t>Considering Maint spare</t>
  </si>
  <si>
    <t>As per Buyers Association</t>
  </si>
  <si>
    <t>Item</t>
  </si>
  <si>
    <t>Unit</t>
  </si>
  <si>
    <t>Value</t>
  </si>
  <si>
    <t>Total Backup power of flats</t>
  </si>
  <si>
    <t>kVA</t>
  </si>
  <si>
    <t xml:space="preserve">Cost collected from buyers  Rs per kVA </t>
  </si>
  <si>
    <t>Rs/kVA</t>
  </si>
  <si>
    <t>Total amount collected from buyers for power backup</t>
  </si>
  <si>
    <t>Rs</t>
  </si>
  <si>
    <t>Approx cost of one 2000 kVA DG Set</t>
  </si>
  <si>
    <t>No</t>
  </si>
  <si>
    <t>No of 2000 kVA DG Sets Reqd</t>
  </si>
  <si>
    <t>Total cost of 6 DG Sets of 2000 kVA each</t>
  </si>
  <si>
    <t>LOAD CALCULATION</t>
  </si>
  <si>
    <t>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</si>
</sst>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4" borderId="13" applyNumberFormat="0" applyFont="0" applyAlignment="0" applyProtection="0"/>
    <xf numFmtId="43" fontId="2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 applyAlignment="1"/>
    <xf numFmtId="0" fontId="0" fillId="0" borderId="1" xfId="0" applyBorder="1" applyAlignment="1">
      <alignment wrapText="1"/>
    </xf>
    <xf numFmtId="0" fontId="0" fillId="3" borderId="1" xfId="0" applyFill="1" applyBorder="1"/>
    <xf numFmtId="0" fontId="0" fillId="2" borderId="1" xfId="0" applyFill="1" applyBorder="1"/>
    <xf numFmtId="0" fontId="0" fillId="0" borderId="12" xfId="0" applyBorder="1" applyAlignment="1"/>
    <xf numFmtId="1" fontId="1" fillId="2" borderId="1" xfId="0" applyNumberFormat="1" applyFont="1" applyFill="1" applyBorder="1"/>
    <xf numFmtId="1" fontId="1" fillId="3" borderId="1" xfId="0" applyNumberFormat="1" applyFont="1" applyFill="1" applyBorder="1"/>
    <xf numFmtId="0" fontId="1" fillId="0" borderId="1" xfId="0" applyFont="1" applyBorder="1" applyAlignment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0" borderId="0" xfId="0" applyBorder="1"/>
    <xf numFmtId="0" fontId="0" fillId="0" borderId="19" xfId="0" applyBorder="1"/>
    <xf numFmtId="0" fontId="0" fillId="0" borderId="22" xfId="0" applyBorder="1"/>
    <xf numFmtId="0" fontId="1" fillId="0" borderId="14" xfId="0" applyFont="1" applyBorder="1"/>
    <xf numFmtId="0" fontId="1" fillId="0" borderId="25" xfId="0" applyFont="1" applyBorder="1"/>
    <xf numFmtId="0" fontId="1" fillId="0" borderId="19" xfId="0" applyFont="1" applyBorder="1"/>
    <xf numFmtId="0" fontId="0" fillId="0" borderId="23" xfId="0" applyBorder="1"/>
    <xf numFmtId="0" fontId="1" fillId="0" borderId="1" xfId="0" applyFont="1" applyBorder="1" applyAlignment="1">
      <alignment wrapText="1"/>
    </xf>
    <xf numFmtId="43" fontId="0" fillId="0" borderId="0" xfId="2" applyFont="1"/>
    <xf numFmtId="0" fontId="0" fillId="0" borderId="27" xfId="0" applyBorder="1"/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/>
    <xf numFmtId="0" fontId="1" fillId="0" borderId="30" xfId="0" applyFont="1" applyBorder="1"/>
    <xf numFmtId="0" fontId="0" fillId="0" borderId="31" xfId="0" applyBorder="1" applyAlignment="1">
      <alignment horizontal="center" vertical="center"/>
    </xf>
    <xf numFmtId="43" fontId="0" fillId="0" borderId="32" xfId="2" applyFont="1" applyBorder="1"/>
    <xf numFmtId="0" fontId="0" fillId="0" borderId="19" xfId="0" applyBorder="1" applyAlignment="1">
      <alignment horizontal="center" vertical="center"/>
    </xf>
    <xf numFmtId="43" fontId="0" fillId="0" borderId="21" xfId="2" applyFont="1" applyBorder="1"/>
    <xf numFmtId="0" fontId="0" fillId="0" borderId="23" xfId="0" applyBorder="1" applyAlignment="1">
      <alignment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wrapText="1"/>
    </xf>
    <xf numFmtId="0" fontId="0" fillId="0" borderId="34" xfId="0" applyBorder="1"/>
    <xf numFmtId="43" fontId="0" fillId="0" borderId="35" xfId="2" applyFont="1" applyBorder="1"/>
    <xf numFmtId="0" fontId="1" fillId="0" borderId="29" xfId="0" applyFont="1" applyBorder="1" applyAlignment="1">
      <alignment wrapText="1"/>
    </xf>
    <xf numFmtId="43" fontId="1" fillId="0" borderId="30" xfId="2" applyFont="1" applyBorder="1"/>
    <xf numFmtId="0" fontId="0" fillId="0" borderId="25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21" xfId="0" applyFill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1" fontId="1" fillId="3" borderId="1" xfId="0" applyNumberFormat="1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1" fontId="1" fillId="2" borderId="1" xfId="0" applyNumberFormat="1" applyFont="1" applyFill="1" applyBorder="1" applyAlignment="1">
      <alignment wrapText="1"/>
    </xf>
    <xf numFmtId="0" fontId="0" fillId="0" borderId="26" xfId="0" applyBorder="1" applyAlignment="1">
      <alignment wrapText="1"/>
    </xf>
    <xf numFmtId="0" fontId="0" fillId="3" borderId="23" xfId="0" applyFill="1" applyBorder="1" applyAlignment="1">
      <alignment wrapText="1"/>
    </xf>
    <xf numFmtId="0" fontId="0" fillId="2" borderId="23" xfId="0" applyFill="1" applyBorder="1" applyAlignment="1">
      <alignment wrapText="1"/>
    </xf>
    <xf numFmtId="0" fontId="0" fillId="2" borderId="24" xfId="0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0" borderId="3" xfId="0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0" borderId="15" xfId="0" applyFont="1" applyFill="1" applyBorder="1" applyAlignment="1">
      <alignment wrapText="1"/>
    </xf>
    <xf numFmtId="0" fontId="1" fillId="0" borderId="16" xfId="0" applyFont="1" applyFill="1" applyBorder="1" applyAlignment="1">
      <alignment wrapText="1"/>
    </xf>
    <xf numFmtId="0" fontId="1" fillId="0" borderId="17" xfId="0" applyFont="1" applyFill="1" applyBorder="1" applyAlignment="1">
      <alignment wrapText="1"/>
    </xf>
    <xf numFmtId="0" fontId="1" fillId="0" borderId="18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1" fillId="3" borderId="3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20" xfId="0" applyFont="1" applyFill="1" applyBorder="1" applyAlignment="1">
      <alignment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5" xfId="0" applyFont="1" applyBorder="1" applyAlignment="1">
      <alignment vertical="top"/>
    </xf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9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1" fillId="0" borderId="2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2" xfId="0" applyFont="1" applyBorder="1" applyAlignment="1"/>
    <xf numFmtId="0" fontId="1" fillId="0" borderId="4" xfId="0" applyFont="1" applyBorder="1" applyAlignment="1"/>
    <xf numFmtId="0" fontId="1" fillId="0" borderId="3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0" fontId="1" fillId="0" borderId="0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4" borderId="2" xfId="1" applyFont="1" applyBorder="1" applyAlignment="1"/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9" xfId="0" applyFont="1" applyBorder="1" applyAlignment="1">
      <alignment wrapText="1"/>
    </xf>
    <xf numFmtId="0" fontId="0" fillId="0" borderId="6" xfId="0" applyBorder="1" applyAlignment="1"/>
    <xf numFmtId="0" fontId="0" fillId="0" borderId="7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12" xfId="0" applyBorder="1" applyAlignment="1"/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2" borderId="2" xfId="0" applyFill="1" applyBorder="1" applyAlignment="1"/>
    <xf numFmtId="0" fontId="0" fillId="2" borderId="4" xfId="0" applyFill="1" applyBorder="1" applyAlignment="1"/>
    <xf numFmtId="0" fontId="0" fillId="2" borderId="3" xfId="0" applyFill="1" applyBorder="1" applyAlignment="1"/>
    <xf numFmtId="0" fontId="1" fillId="2" borderId="2" xfId="0" applyFont="1" applyFill="1" applyBorder="1" applyAlignment="1"/>
    <xf numFmtId="0" fontId="0" fillId="3" borderId="2" xfId="0" applyFill="1" applyBorder="1" applyAlignment="1"/>
    <xf numFmtId="0" fontId="0" fillId="3" borderId="3" xfId="0" applyFill="1" applyBorder="1" applyAlignment="1"/>
    <xf numFmtId="0" fontId="1" fillId="3" borderId="2" xfId="0" applyFont="1" applyFill="1" applyBorder="1" applyAlignment="1"/>
    <xf numFmtId="0" fontId="1" fillId="3" borderId="3" xfId="0" applyFont="1" applyFill="1" applyBorder="1" applyAlignment="1"/>
    <xf numFmtId="0" fontId="1" fillId="3" borderId="4" xfId="0" applyFont="1" applyFill="1" applyBorder="1" applyAlignment="1"/>
    <xf numFmtId="0" fontId="1" fillId="2" borderId="4" xfId="0" applyFont="1" applyFill="1" applyBorder="1" applyAlignment="1"/>
    <xf numFmtId="0" fontId="1" fillId="0" borderId="0" xfId="0" applyFont="1"/>
  </cellXfs>
  <cellStyles count="3">
    <cellStyle name="Comma" xfId="2" builtinId="3"/>
    <cellStyle name="Normal" xfId="0" builtinId="0"/>
    <cellStyle name="Note" xfId="1" builtin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78"/>
  <sheetViews>
    <sheetView workbookViewId="0">
      <selection activeCell="A2" sqref="A2"/>
    </sheetView>
  </sheetViews>
  <sheetFormatPr defaultRowHeight="15" x14ac:dyDescent="0.25"/>
  <cols>
    <col min="2" max="2" width="17" customWidth="1"/>
    <col min="3" max="3" width="12.28515625" customWidth="1"/>
    <col min="4" max="4" width="7" customWidth="1"/>
    <col min="5" max="5" width="7.5703125" customWidth="1"/>
    <col min="6" max="6" width="6.28515625" customWidth="1"/>
    <col min="7" max="7" width="9.85546875" customWidth="1"/>
    <col min="8" max="8" width="10.140625" customWidth="1"/>
    <col min="9" max="9" width="8.140625" customWidth="1"/>
    <col min="10" max="10" width="9.42578125" customWidth="1"/>
    <col min="11" max="11" width="11" customWidth="1"/>
    <col min="12" max="12" width="10.5703125" customWidth="1"/>
  </cols>
  <sheetData>
    <row r="1" spans="1:25" x14ac:dyDescent="0.25">
      <c r="A1" s="20" t="s">
        <v>0</v>
      </c>
      <c r="B1" s="21"/>
      <c r="C1" s="41"/>
      <c r="D1" s="41"/>
      <c r="E1" s="42"/>
      <c r="F1" s="41"/>
      <c r="G1" s="59"/>
      <c r="H1" s="60"/>
      <c r="I1" s="59"/>
      <c r="J1" s="61"/>
      <c r="K1" s="61"/>
      <c r="L1" s="62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5" x14ac:dyDescent="0.25">
      <c r="A2" s="22" t="s">
        <v>120</v>
      </c>
      <c r="B2" s="3"/>
      <c r="C2" s="7"/>
      <c r="D2" s="7"/>
      <c r="E2" s="43"/>
      <c r="F2" s="7"/>
      <c r="G2" s="63" t="s">
        <v>24</v>
      </c>
      <c r="H2" s="64"/>
      <c r="I2" s="56" t="s">
        <v>106</v>
      </c>
      <c r="J2" s="65"/>
      <c r="K2" s="65"/>
      <c r="L2" s="66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spans="1:25" ht="30" x14ac:dyDescent="0.25">
      <c r="A3" s="18" t="s">
        <v>1</v>
      </c>
      <c r="B3" s="2" t="s">
        <v>2</v>
      </c>
      <c r="C3" s="7" t="s">
        <v>3</v>
      </c>
      <c r="D3" s="7" t="s">
        <v>4</v>
      </c>
      <c r="E3" s="43" t="s">
        <v>5</v>
      </c>
      <c r="F3" s="7" t="s">
        <v>6</v>
      </c>
      <c r="G3" s="44" t="s">
        <v>8</v>
      </c>
      <c r="H3" s="44" t="s">
        <v>9</v>
      </c>
      <c r="I3" s="45" t="s">
        <v>10</v>
      </c>
      <c r="J3" s="45" t="s">
        <v>11</v>
      </c>
      <c r="K3" s="45" t="s">
        <v>23</v>
      </c>
      <c r="L3" s="46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</row>
    <row r="4" spans="1:25" x14ac:dyDescent="0.25">
      <c r="A4" s="18"/>
      <c r="B4" s="2"/>
      <c r="C4" s="7"/>
      <c r="D4" s="7"/>
      <c r="E4" s="43" t="s">
        <v>7</v>
      </c>
      <c r="F4" s="7" t="s">
        <v>7</v>
      </c>
      <c r="G4" s="44"/>
      <c r="H4" s="44"/>
      <c r="I4" s="45"/>
      <c r="J4" s="45"/>
      <c r="K4" s="45" t="s">
        <v>7</v>
      </c>
      <c r="L4" s="46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</row>
    <row r="5" spans="1:25" x14ac:dyDescent="0.25">
      <c r="A5" s="18">
        <v>1</v>
      </c>
      <c r="B5" s="2" t="s">
        <v>12</v>
      </c>
      <c r="C5" s="7" t="s">
        <v>13</v>
      </c>
      <c r="D5" s="7">
        <v>124</v>
      </c>
      <c r="E5" s="43">
        <v>10</v>
      </c>
      <c r="F5" s="7">
        <f t="shared" ref="F5:F12" si="0">D5*E5</f>
        <v>1240</v>
      </c>
      <c r="G5" s="44">
        <v>0.5</v>
      </c>
      <c r="H5" s="44">
        <f t="shared" ref="H5:H12" si="1">F5*G5</f>
        <v>620</v>
      </c>
      <c r="I5" s="45">
        <v>0.7</v>
      </c>
      <c r="J5" s="45">
        <v>0.98599999999999999</v>
      </c>
      <c r="K5" s="45">
        <f t="shared" ref="K5:K12" si="2">I5*J5*F5</f>
        <v>855.84799999999996</v>
      </c>
      <c r="L5" s="46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spans="1:25" x14ac:dyDescent="0.25">
      <c r="A6" s="18">
        <v>2</v>
      </c>
      <c r="B6" s="2" t="s">
        <v>16</v>
      </c>
      <c r="C6" s="7" t="s">
        <v>14</v>
      </c>
      <c r="D6" s="7">
        <v>68</v>
      </c>
      <c r="E6" s="43">
        <v>10</v>
      </c>
      <c r="F6" s="7">
        <f t="shared" si="0"/>
        <v>680</v>
      </c>
      <c r="G6" s="44">
        <v>0.5</v>
      </c>
      <c r="H6" s="44">
        <f t="shared" si="1"/>
        <v>340</v>
      </c>
      <c r="I6" s="45">
        <v>0.7</v>
      </c>
      <c r="J6" s="45">
        <v>0.98599999999999999</v>
      </c>
      <c r="K6" s="45">
        <f t="shared" si="2"/>
        <v>469.33599999999996</v>
      </c>
      <c r="L6" s="46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1:25" x14ac:dyDescent="0.25">
      <c r="A7" s="18">
        <v>3</v>
      </c>
      <c r="B7" s="2" t="s">
        <v>15</v>
      </c>
      <c r="C7" s="7" t="s">
        <v>14</v>
      </c>
      <c r="D7" s="7">
        <v>68</v>
      </c>
      <c r="E7" s="43">
        <v>10</v>
      </c>
      <c r="F7" s="7">
        <f t="shared" si="0"/>
        <v>680</v>
      </c>
      <c r="G7" s="44">
        <v>0.5</v>
      </c>
      <c r="H7" s="44">
        <f t="shared" si="1"/>
        <v>340</v>
      </c>
      <c r="I7" s="45">
        <v>0.7</v>
      </c>
      <c r="J7" s="45">
        <v>0.98599999999999999</v>
      </c>
      <c r="K7" s="45">
        <f t="shared" si="2"/>
        <v>469.33599999999996</v>
      </c>
      <c r="L7" s="46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30" x14ac:dyDescent="0.25">
      <c r="A8" s="18">
        <v>4</v>
      </c>
      <c r="B8" s="2" t="s">
        <v>17</v>
      </c>
      <c r="C8" s="7" t="s">
        <v>18</v>
      </c>
      <c r="D8" s="7">
        <v>68</v>
      </c>
      <c r="E8" s="43">
        <v>10</v>
      </c>
      <c r="F8" s="7">
        <f t="shared" si="0"/>
        <v>680</v>
      </c>
      <c r="G8" s="44">
        <v>0.5</v>
      </c>
      <c r="H8" s="44">
        <f t="shared" si="1"/>
        <v>340</v>
      </c>
      <c r="I8" s="45">
        <v>0.7</v>
      </c>
      <c r="J8" s="45">
        <v>0.98599999999999999</v>
      </c>
      <c r="K8" s="45">
        <f t="shared" si="2"/>
        <v>469.33599999999996</v>
      </c>
      <c r="L8" s="46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spans="1:25" x14ac:dyDescent="0.25">
      <c r="A9" s="18">
        <v>5</v>
      </c>
      <c r="B9" s="2" t="s">
        <v>19</v>
      </c>
      <c r="C9" s="7" t="s">
        <v>20</v>
      </c>
      <c r="D9" s="7">
        <v>68</v>
      </c>
      <c r="E9" s="43">
        <v>10</v>
      </c>
      <c r="F9" s="7">
        <f t="shared" si="0"/>
        <v>680</v>
      </c>
      <c r="G9" s="44">
        <v>0.5</v>
      </c>
      <c r="H9" s="44">
        <f t="shared" si="1"/>
        <v>340</v>
      </c>
      <c r="I9" s="45">
        <v>0.7</v>
      </c>
      <c r="J9" s="45">
        <v>0.98599999999999999</v>
      </c>
      <c r="K9" s="45">
        <f t="shared" si="2"/>
        <v>469.33599999999996</v>
      </c>
      <c r="L9" s="46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pans="1:25" ht="30" x14ac:dyDescent="0.25">
      <c r="A10" s="18">
        <v>6</v>
      </c>
      <c r="B10" s="7" t="s">
        <v>21</v>
      </c>
      <c r="C10" s="7" t="s">
        <v>22</v>
      </c>
      <c r="D10" s="7">
        <v>68</v>
      </c>
      <c r="E10" s="43">
        <v>15</v>
      </c>
      <c r="F10" s="7">
        <f t="shared" si="0"/>
        <v>1020</v>
      </c>
      <c r="G10" s="44">
        <v>0.5</v>
      </c>
      <c r="H10" s="44">
        <f t="shared" si="1"/>
        <v>510</v>
      </c>
      <c r="I10" s="45">
        <v>0.7</v>
      </c>
      <c r="J10" s="45">
        <v>0.98599999999999999</v>
      </c>
      <c r="K10" s="45">
        <f t="shared" si="2"/>
        <v>704.00399999999991</v>
      </c>
      <c r="L10" s="46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</row>
    <row r="11" spans="1:25" x14ac:dyDescent="0.25">
      <c r="A11" s="18">
        <v>7</v>
      </c>
      <c r="B11" s="7" t="s">
        <v>25</v>
      </c>
      <c r="C11" s="7" t="s">
        <v>26</v>
      </c>
      <c r="D11" s="7">
        <v>124</v>
      </c>
      <c r="E11" s="43">
        <v>10</v>
      </c>
      <c r="F11" s="7">
        <f t="shared" si="0"/>
        <v>1240</v>
      </c>
      <c r="G11" s="44">
        <v>0.5</v>
      </c>
      <c r="H11" s="44">
        <f t="shared" si="1"/>
        <v>620</v>
      </c>
      <c r="I11" s="45">
        <v>0.7</v>
      </c>
      <c r="J11" s="45">
        <v>0.98599999999999999</v>
      </c>
      <c r="K11" s="45">
        <f t="shared" si="2"/>
        <v>855.84799999999996</v>
      </c>
      <c r="L11" s="46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</row>
    <row r="12" spans="1:25" x14ac:dyDescent="0.25">
      <c r="A12" s="18">
        <v>8</v>
      </c>
      <c r="B12" s="7" t="s">
        <v>29</v>
      </c>
      <c r="C12" s="7" t="s">
        <v>13</v>
      </c>
      <c r="D12" s="7">
        <v>136</v>
      </c>
      <c r="E12" s="43">
        <v>10</v>
      </c>
      <c r="F12" s="7">
        <f t="shared" si="0"/>
        <v>1360</v>
      </c>
      <c r="G12" s="44">
        <v>0.5</v>
      </c>
      <c r="H12" s="44">
        <f t="shared" si="1"/>
        <v>680</v>
      </c>
      <c r="I12" s="45">
        <v>0.7</v>
      </c>
      <c r="J12" s="45">
        <v>0.98599999999999999</v>
      </c>
      <c r="K12" s="45">
        <f t="shared" si="2"/>
        <v>938.67199999999991</v>
      </c>
      <c r="L12" s="46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pans="1:25" x14ac:dyDescent="0.25">
      <c r="A13" s="18" t="s">
        <v>27</v>
      </c>
      <c r="B13" s="7" t="s">
        <v>28</v>
      </c>
      <c r="C13" s="7"/>
      <c r="D13" s="7"/>
      <c r="E13" s="43"/>
      <c r="F13" s="24">
        <f>SUM(F5:F12)</f>
        <v>7580</v>
      </c>
      <c r="G13" s="44"/>
      <c r="H13" s="44">
        <f>SUM(H5:H12)</f>
        <v>3790</v>
      </c>
      <c r="I13" s="45"/>
      <c r="J13" s="45"/>
      <c r="K13" s="45">
        <f>SUM(K5:K12)</f>
        <v>5231.7159999999994</v>
      </c>
      <c r="L13" s="46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pans="1:25" ht="30" x14ac:dyDescent="0.25">
      <c r="A14" s="18" t="s">
        <v>30</v>
      </c>
      <c r="B14" s="7" t="s">
        <v>31</v>
      </c>
      <c r="C14" s="7"/>
      <c r="D14" s="7"/>
      <c r="E14" s="43"/>
      <c r="F14" s="7"/>
      <c r="G14" s="44"/>
      <c r="H14" s="44">
        <v>686</v>
      </c>
      <c r="I14" s="45"/>
      <c r="J14" s="45"/>
      <c r="K14" s="45">
        <v>1308</v>
      </c>
      <c r="L14" s="46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25" ht="30" x14ac:dyDescent="0.25">
      <c r="A15" s="18"/>
      <c r="B15" s="7" t="s">
        <v>32</v>
      </c>
      <c r="C15" s="7"/>
      <c r="D15" s="7"/>
      <c r="E15" s="43"/>
      <c r="F15" s="7"/>
      <c r="G15" s="44"/>
      <c r="H15" s="44">
        <f>H13+H14</f>
        <v>4476</v>
      </c>
      <c r="I15" s="45"/>
      <c r="J15" s="45"/>
      <c r="K15" s="47">
        <f>K13+K14</f>
        <v>6539.7159999999994</v>
      </c>
      <c r="L15" s="46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x14ac:dyDescent="0.25">
      <c r="A16" s="18"/>
      <c r="B16" s="7"/>
      <c r="C16" s="7"/>
      <c r="D16" s="7"/>
      <c r="E16" s="43"/>
      <c r="F16" s="7"/>
      <c r="G16" s="44"/>
      <c r="H16" s="44"/>
      <c r="I16" s="45"/>
      <c r="J16" s="45"/>
      <c r="K16" s="47"/>
      <c r="L16" s="46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ht="60" x14ac:dyDescent="0.25">
      <c r="A17" s="18"/>
      <c r="B17" s="7"/>
      <c r="C17" s="7"/>
      <c r="D17" s="7"/>
      <c r="E17" s="43"/>
      <c r="F17" s="7"/>
      <c r="G17" s="48" t="s">
        <v>83</v>
      </c>
      <c r="H17" s="49">
        <f>H15/0.9</f>
        <v>4973.333333333333</v>
      </c>
      <c r="I17" s="50" t="s">
        <v>38</v>
      </c>
      <c r="J17" s="50" t="s">
        <v>99</v>
      </c>
      <c r="K17" s="51">
        <f>K15*1.79</f>
        <v>11706.091639999999</v>
      </c>
      <c r="L17" s="46" t="s">
        <v>89</v>
      </c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ht="60" x14ac:dyDescent="0.25">
      <c r="A18" s="18"/>
      <c r="B18" s="3" t="s">
        <v>82</v>
      </c>
      <c r="C18" s="7"/>
      <c r="D18" s="7"/>
      <c r="E18" s="43"/>
      <c r="F18" s="7"/>
      <c r="G18" s="48" t="s">
        <v>84</v>
      </c>
      <c r="H18" s="44"/>
      <c r="I18" s="45"/>
      <c r="J18" s="50" t="s">
        <v>102</v>
      </c>
      <c r="K18" s="50" t="s">
        <v>86</v>
      </c>
      <c r="L18" s="46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x14ac:dyDescent="0.25">
      <c r="A19" s="18"/>
      <c r="B19" s="2"/>
      <c r="C19" s="7"/>
      <c r="D19" s="7"/>
      <c r="E19" s="43"/>
      <c r="F19" s="7"/>
      <c r="G19" s="44"/>
      <c r="H19" s="44"/>
      <c r="I19" s="45"/>
      <c r="J19" s="45"/>
      <c r="K19" s="45"/>
      <c r="L19" s="46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</row>
    <row r="20" spans="1:25" ht="60" x14ac:dyDescent="0.25">
      <c r="A20" s="18"/>
      <c r="B20" s="2"/>
      <c r="C20" s="7"/>
      <c r="D20" s="7"/>
      <c r="E20" s="43"/>
      <c r="F20" s="7"/>
      <c r="G20" s="44"/>
      <c r="H20" s="44"/>
      <c r="I20" s="50" t="s">
        <v>39</v>
      </c>
      <c r="J20" s="50" t="s">
        <v>85</v>
      </c>
      <c r="K20" s="51">
        <f>K15*1.377</f>
        <v>9005.1889319999991</v>
      </c>
      <c r="L20" s="46" t="s">
        <v>90</v>
      </c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</row>
    <row r="21" spans="1:25" ht="45" x14ac:dyDescent="0.25">
      <c r="A21" s="18"/>
      <c r="B21" s="2"/>
      <c r="C21" s="7"/>
      <c r="D21" s="7"/>
      <c r="E21" s="43"/>
      <c r="F21" s="7"/>
      <c r="G21" s="44"/>
      <c r="H21" s="44"/>
      <c r="I21" s="45"/>
      <c r="J21" s="50" t="s">
        <v>100</v>
      </c>
      <c r="K21" s="50" t="s">
        <v>101</v>
      </c>
      <c r="L21" s="46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</row>
    <row r="22" spans="1:25" x14ac:dyDescent="0.25">
      <c r="A22" s="18"/>
      <c r="B22" s="2"/>
      <c r="C22" s="7"/>
      <c r="D22" s="7"/>
      <c r="E22" s="43"/>
      <c r="F22" s="7"/>
      <c r="G22" s="44"/>
      <c r="H22" s="44"/>
      <c r="I22" s="56" t="s">
        <v>105</v>
      </c>
      <c r="J22" s="58"/>
      <c r="K22" s="45"/>
      <c r="L22" s="46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</row>
    <row r="23" spans="1:25" ht="30" x14ac:dyDescent="0.25">
      <c r="A23" s="18"/>
      <c r="B23" s="2"/>
      <c r="C23" s="7"/>
      <c r="D23" s="7"/>
      <c r="E23" s="43"/>
      <c r="F23" s="7"/>
      <c r="G23" s="44"/>
      <c r="H23" s="44"/>
      <c r="I23" s="56" t="s">
        <v>103</v>
      </c>
      <c r="J23" s="57"/>
      <c r="K23" s="50" t="s">
        <v>87</v>
      </c>
      <c r="L23" s="46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spans="1:25" x14ac:dyDescent="0.25">
      <c r="A24" s="18"/>
      <c r="B24" s="2"/>
      <c r="C24" s="7"/>
      <c r="D24" s="7"/>
      <c r="E24" s="43"/>
      <c r="F24" s="7"/>
      <c r="G24" s="44"/>
      <c r="H24" s="44"/>
      <c r="I24" s="45"/>
      <c r="J24" s="45"/>
      <c r="K24" s="45"/>
      <c r="L24" s="46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spans="1:25" ht="30" x14ac:dyDescent="0.25">
      <c r="A25" s="18"/>
      <c r="B25" s="2"/>
      <c r="C25" s="7"/>
      <c r="D25" s="7"/>
      <c r="E25" s="43"/>
      <c r="F25" s="7"/>
      <c r="G25" s="44"/>
      <c r="H25" s="44"/>
      <c r="I25" s="56" t="s">
        <v>104</v>
      </c>
      <c r="J25" s="57"/>
      <c r="K25" s="50" t="s">
        <v>88</v>
      </c>
      <c r="L25" s="46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</row>
    <row r="26" spans="1:25" x14ac:dyDescent="0.25">
      <c r="A26" s="18"/>
      <c r="B26" s="2"/>
      <c r="C26" s="7"/>
      <c r="D26" s="7"/>
      <c r="E26" s="43"/>
      <c r="F26" s="7"/>
      <c r="G26" s="44"/>
      <c r="H26" s="44"/>
      <c r="I26" s="45"/>
      <c r="J26" s="45"/>
      <c r="K26" s="45"/>
      <c r="L26" s="46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spans="1:25" ht="15.75" thickBot="1" x14ac:dyDescent="0.3">
      <c r="A27" s="19"/>
      <c r="B27" s="23"/>
      <c r="C27" s="34"/>
      <c r="D27" s="34"/>
      <c r="E27" s="52"/>
      <c r="F27" s="34"/>
      <c r="G27" s="53"/>
      <c r="H27" s="53"/>
      <c r="I27" s="54"/>
      <c r="J27" s="54"/>
      <c r="K27" s="54"/>
      <c r="L27" s="55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spans="1:25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</row>
    <row r="29" spans="1:25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</row>
    <row r="34" spans="1:25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</row>
    <row r="35" spans="1:25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</row>
    <row r="36" spans="1:25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</row>
    <row r="37" spans="1:25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</row>
    <row r="38" spans="1:25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</row>
    <row r="39" spans="1:25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</row>
    <row r="40" spans="1:25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</row>
    <row r="41" spans="1:25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</row>
    <row r="42" spans="1:25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</row>
    <row r="43" spans="1:25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</row>
    <row r="44" spans="1:25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</row>
    <row r="45" spans="1:25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</row>
    <row r="46" spans="1:25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</row>
    <row r="47" spans="1:25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</row>
    <row r="48" spans="1:25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</row>
    <row r="49" spans="1:12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</row>
    <row r="50" spans="1:12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</row>
    <row r="51" spans="1:12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1:12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</row>
    <row r="53" spans="1:12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</row>
    <row r="54" spans="1:12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</row>
    <row r="55" spans="1:12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</row>
    <row r="56" spans="1:12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</row>
    <row r="57" spans="1:12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</row>
    <row r="58" spans="1:12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</row>
    <row r="59" spans="1:12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</row>
    <row r="60" spans="1:12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</row>
    <row r="62" spans="1:12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</row>
    <row r="63" spans="1:12" x14ac:dyDescent="0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x14ac:dyDescent="0.2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</row>
    <row r="65" spans="1:12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</row>
    <row r="66" spans="1:12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</row>
    <row r="67" spans="1:12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</row>
    <row r="68" spans="1:12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</row>
    <row r="69" spans="1:12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</row>
    <row r="70" spans="1:12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</row>
    <row r="71" spans="1:12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</row>
    <row r="72" spans="1:12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</row>
    <row r="73" spans="1:12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</row>
    <row r="74" spans="1:12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</row>
    <row r="75" spans="1:12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</row>
    <row r="76" spans="1:12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</row>
    <row r="77" spans="1:12" x14ac:dyDescent="0.2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</row>
    <row r="78" spans="1:12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</row>
  </sheetData>
  <mergeCells count="7">
    <mergeCell ref="I25:J25"/>
    <mergeCell ref="I22:J22"/>
    <mergeCell ref="G1:H1"/>
    <mergeCell ref="I1:L1"/>
    <mergeCell ref="G2:H2"/>
    <mergeCell ref="I2:L2"/>
    <mergeCell ref="I23:J23"/>
  </mergeCells>
  <pageMargins left="0.7" right="0.7" top="0.75" bottom="0.75" header="0.3" footer="0.3"/>
  <pageSetup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50"/>
  <sheetViews>
    <sheetView topLeftCell="A6" workbookViewId="0">
      <selection activeCell="R7" sqref="R7"/>
    </sheetView>
  </sheetViews>
  <sheetFormatPr defaultRowHeight="15" x14ac:dyDescent="0.25"/>
  <cols>
    <col min="1" max="1" width="6.7109375" customWidth="1"/>
    <col min="2" max="2" width="11.7109375" customWidth="1"/>
    <col min="3" max="3" width="7.5703125" customWidth="1"/>
    <col min="4" max="4" width="6" customWidth="1"/>
    <col min="5" max="5" width="7.85546875" customWidth="1"/>
    <col min="6" max="6" width="7.7109375" customWidth="1"/>
    <col min="7" max="7" width="7.140625" customWidth="1"/>
    <col min="9" max="9" width="5.85546875" customWidth="1"/>
    <col min="10" max="10" width="6.5703125" customWidth="1"/>
    <col min="11" max="11" width="6.42578125" customWidth="1"/>
    <col min="12" max="12" width="6.28515625" customWidth="1"/>
    <col min="13" max="13" width="9.7109375" customWidth="1"/>
    <col min="14" max="14" width="12.5703125" customWidth="1"/>
    <col min="17" max="17" width="1.140625" customWidth="1"/>
  </cols>
  <sheetData>
    <row r="1" spans="1:17" ht="21" x14ac:dyDescent="0.35">
      <c r="A1" s="2"/>
      <c r="B1" s="67" t="s">
        <v>31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9"/>
      <c r="N1" s="2"/>
      <c r="O1" s="2"/>
      <c r="P1" s="2"/>
      <c r="Q1" s="2"/>
    </row>
    <row r="2" spans="1:17" x14ac:dyDescent="0.25">
      <c r="A2" s="2"/>
      <c r="B2" s="3"/>
      <c r="C2" s="109" t="s">
        <v>40</v>
      </c>
      <c r="D2" s="110"/>
      <c r="E2" s="110"/>
      <c r="F2" s="110"/>
      <c r="G2" s="111"/>
      <c r="H2" s="112" t="s">
        <v>41</v>
      </c>
      <c r="I2" s="113"/>
      <c r="J2" s="113"/>
      <c r="K2" s="113"/>
      <c r="L2" s="113"/>
      <c r="M2" s="113"/>
      <c r="N2" s="14"/>
      <c r="O2" s="15"/>
      <c r="P2" s="15"/>
      <c r="Q2" s="16"/>
    </row>
    <row r="3" spans="1:17" ht="60" x14ac:dyDescent="0.25">
      <c r="A3" s="2" t="s">
        <v>49</v>
      </c>
      <c r="B3" s="24" t="s">
        <v>33</v>
      </c>
      <c r="C3" s="24" t="s">
        <v>34</v>
      </c>
      <c r="D3" s="24" t="s">
        <v>35</v>
      </c>
      <c r="E3" s="24" t="s">
        <v>6</v>
      </c>
      <c r="F3" s="24" t="s">
        <v>8</v>
      </c>
      <c r="G3" s="24" t="s">
        <v>37</v>
      </c>
      <c r="H3" s="24" t="s">
        <v>46</v>
      </c>
      <c r="I3" s="24" t="s">
        <v>35</v>
      </c>
      <c r="J3" s="24" t="s">
        <v>6</v>
      </c>
      <c r="K3" s="24" t="s">
        <v>43</v>
      </c>
      <c r="L3" s="24" t="s">
        <v>44</v>
      </c>
      <c r="M3" s="24" t="s">
        <v>45</v>
      </c>
      <c r="N3" s="79" t="s">
        <v>92</v>
      </c>
      <c r="O3" s="80"/>
      <c r="P3" s="80"/>
      <c r="Q3" s="81"/>
    </row>
    <row r="4" spans="1:17" x14ac:dyDescent="0.25">
      <c r="A4" s="2"/>
      <c r="B4" s="7"/>
      <c r="C4" s="2"/>
      <c r="D4" s="2"/>
      <c r="E4" s="2" t="s">
        <v>36</v>
      </c>
      <c r="F4" s="2"/>
      <c r="G4" s="2"/>
      <c r="H4" s="2"/>
      <c r="I4" s="2"/>
      <c r="J4" s="2" t="s">
        <v>36</v>
      </c>
      <c r="K4" s="2"/>
      <c r="L4" s="2"/>
      <c r="M4" s="2"/>
      <c r="N4" s="2"/>
      <c r="O4" s="2"/>
      <c r="P4" s="2"/>
      <c r="Q4" s="2"/>
    </row>
    <row r="5" spans="1:17" x14ac:dyDescent="0.25">
      <c r="A5" s="2" t="s">
        <v>50</v>
      </c>
      <c r="B5" s="24" t="s">
        <v>51</v>
      </c>
      <c r="C5" s="120"/>
      <c r="D5" s="122"/>
      <c r="E5" s="122"/>
      <c r="F5" s="122"/>
      <c r="G5" s="121"/>
      <c r="H5" s="117"/>
      <c r="I5" s="123"/>
      <c r="J5" s="123"/>
      <c r="K5" s="123"/>
      <c r="L5" s="123"/>
      <c r="M5" s="123"/>
      <c r="N5" s="2"/>
      <c r="O5" s="2"/>
      <c r="P5" s="2"/>
      <c r="Q5" s="2"/>
    </row>
    <row r="6" spans="1:17" ht="38.25" customHeight="1" x14ac:dyDescent="0.25">
      <c r="A6" s="2">
        <v>1</v>
      </c>
      <c r="B6" s="7" t="s">
        <v>12</v>
      </c>
      <c r="C6" s="8">
        <v>17.100000000000001</v>
      </c>
      <c r="D6" s="8">
        <v>3</v>
      </c>
      <c r="E6" s="8">
        <f>C6*D6</f>
        <v>51.300000000000004</v>
      </c>
      <c r="F6" s="8">
        <v>0.5</v>
      </c>
      <c r="G6" s="8">
        <f>E6*F6</f>
        <v>25.650000000000002</v>
      </c>
      <c r="H6" s="9">
        <v>17.100000000000001</v>
      </c>
      <c r="I6" s="9">
        <v>5</v>
      </c>
      <c r="J6" s="9">
        <f>H6*I6</f>
        <v>85.5</v>
      </c>
      <c r="K6" s="9">
        <v>0.7</v>
      </c>
      <c r="L6" s="9">
        <v>0.7</v>
      </c>
      <c r="M6" s="9">
        <f>J6*K6*L6</f>
        <v>41.894999999999996</v>
      </c>
      <c r="N6" s="79" t="s">
        <v>42</v>
      </c>
      <c r="O6" s="80"/>
      <c r="P6" s="80"/>
      <c r="Q6" s="81"/>
    </row>
    <row r="7" spans="1:17" ht="40.5" customHeight="1" x14ac:dyDescent="0.25">
      <c r="A7" s="2">
        <v>2</v>
      </c>
      <c r="B7" s="7" t="s">
        <v>16</v>
      </c>
      <c r="C7" s="8">
        <v>17.100000000000001</v>
      </c>
      <c r="D7" s="8">
        <v>3</v>
      </c>
      <c r="E7" s="8">
        <f t="shared" ref="E7:E13" si="0">C7*D7</f>
        <v>51.300000000000004</v>
      </c>
      <c r="F7" s="8">
        <v>0.5</v>
      </c>
      <c r="G7" s="8">
        <f t="shared" ref="G7:G13" si="1">E7*F7</f>
        <v>25.650000000000002</v>
      </c>
      <c r="H7" s="9">
        <v>17.100000000000001</v>
      </c>
      <c r="I7" s="9">
        <v>4</v>
      </c>
      <c r="J7" s="9">
        <f t="shared" ref="J7:J13" si="2">H7*I7</f>
        <v>68.400000000000006</v>
      </c>
      <c r="K7" s="9">
        <v>0.7</v>
      </c>
      <c r="L7" s="9">
        <v>0.7</v>
      </c>
      <c r="M7" s="9">
        <f t="shared" ref="M7:M13" si="3">J7*K7*L7</f>
        <v>33.515999999999998</v>
      </c>
      <c r="N7" s="79" t="s">
        <v>93</v>
      </c>
      <c r="O7" s="80"/>
      <c r="P7" s="80"/>
      <c r="Q7" s="81"/>
    </row>
    <row r="8" spans="1:17" x14ac:dyDescent="0.25">
      <c r="A8" s="2">
        <v>3</v>
      </c>
      <c r="B8" s="7" t="s">
        <v>15</v>
      </c>
      <c r="C8" s="8">
        <v>17.100000000000001</v>
      </c>
      <c r="D8" s="8">
        <v>3</v>
      </c>
      <c r="E8" s="8">
        <f t="shared" si="0"/>
        <v>51.300000000000004</v>
      </c>
      <c r="F8" s="8">
        <v>0.5</v>
      </c>
      <c r="G8" s="8">
        <f t="shared" si="1"/>
        <v>25.650000000000002</v>
      </c>
      <c r="H8" s="9">
        <v>17.100000000000001</v>
      </c>
      <c r="I8" s="9">
        <v>4</v>
      </c>
      <c r="J8" s="9">
        <f t="shared" si="2"/>
        <v>68.400000000000006</v>
      </c>
      <c r="K8" s="9">
        <v>0.7</v>
      </c>
      <c r="L8" s="9">
        <v>0.7</v>
      </c>
      <c r="M8" s="9">
        <f t="shared" si="3"/>
        <v>33.515999999999998</v>
      </c>
      <c r="N8" s="85" t="s">
        <v>96</v>
      </c>
      <c r="O8" s="86"/>
      <c r="P8" s="86"/>
      <c r="Q8" s="87"/>
    </row>
    <row r="9" spans="1:17" x14ac:dyDescent="0.25">
      <c r="A9" s="2">
        <v>4</v>
      </c>
      <c r="B9" s="7" t="s">
        <v>17</v>
      </c>
      <c r="C9" s="8">
        <v>17.100000000000001</v>
      </c>
      <c r="D9" s="8">
        <v>3</v>
      </c>
      <c r="E9" s="8">
        <f t="shared" si="0"/>
        <v>51.300000000000004</v>
      </c>
      <c r="F9" s="8">
        <v>0.5</v>
      </c>
      <c r="G9" s="8">
        <f t="shared" si="1"/>
        <v>25.650000000000002</v>
      </c>
      <c r="H9" s="9">
        <v>17.100000000000001</v>
      </c>
      <c r="I9" s="9">
        <v>4</v>
      </c>
      <c r="J9" s="9">
        <f t="shared" si="2"/>
        <v>68.400000000000006</v>
      </c>
      <c r="K9" s="9">
        <v>0.7</v>
      </c>
      <c r="L9" s="9">
        <v>0.7</v>
      </c>
      <c r="M9" s="9">
        <f t="shared" si="3"/>
        <v>33.515999999999998</v>
      </c>
      <c r="N9" s="88"/>
      <c r="O9" s="89"/>
      <c r="P9" s="89"/>
      <c r="Q9" s="90"/>
    </row>
    <row r="10" spans="1:17" x14ac:dyDescent="0.25">
      <c r="A10" s="2">
        <v>5</v>
      </c>
      <c r="B10" s="7" t="s">
        <v>19</v>
      </c>
      <c r="C10" s="8">
        <v>17.100000000000001</v>
      </c>
      <c r="D10" s="8">
        <v>3</v>
      </c>
      <c r="E10" s="8">
        <f t="shared" si="0"/>
        <v>51.300000000000004</v>
      </c>
      <c r="F10" s="8">
        <v>0.5</v>
      </c>
      <c r="G10" s="8">
        <f t="shared" si="1"/>
        <v>25.650000000000002</v>
      </c>
      <c r="H10" s="9">
        <v>17.100000000000001</v>
      </c>
      <c r="I10" s="9">
        <v>4</v>
      </c>
      <c r="J10" s="9">
        <f t="shared" si="2"/>
        <v>68.400000000000006</v>
      </c>
      <c r="K10" s="9">
        <v>0.7</v>
      </c>
      <c r="L10" s="9">
        <v>0.7</v>
      </c>
      <c r="M10" s="9">
        <f t="shared" si="3"/>
        <v>33.515999999999998</v>
      </c>
      <c r="N10" s="88"/>
      <c r="O10" s="89"/>
      <c r="P10" s="89"/>
      <c r="Q10" s="90"/>
    </row>
    <row r="11" spans="1:17" x14ac:dyDescent="0.25">
      <c r="A11" s="2">
        <v>6</v>
      </c>
      <c r="B11" s="7" t="s">
        <v>21</v>
      </c>
      <c r="C11" s="8">
        <v>17.100000000000001</v>
      </c>
      <c r="D11" s="8">
        <v>3</v>
      </c>
      <c r="E11" s="8">
        <f t="shared" si="0"/>
        <v>51.300000000000004</v>
      </c>
      <c r="F11" s="8">
        <v>0.5</v>
      </c>
      <c r="G11" s="8">
        <f t="shared" si="1"/>
        <v>25.650000000000002</v>
      </c>
      <c r="H11" s="9">
        <v>17.100000000000001</v>
      </c>
      <c r="I11" s="9">
        <v>4</v>
      </c>
      <c r="J11" s="9">
        <f t="shared" si="2"/>
        <v>68.400000000000006</v>
      </c>
      <c r="K11" s="9">
        <v>0.7</v>
      </c>
      <c r="L11" s="9">
        <v>0.7</v>
      </c>
      <c r="M11" s="9">
        <f t="shared" si="3"/>
        <v>33.515999999999998</v>
      </c>
      <c r="N11" s="88"/>
      <c r="O11" s="89"/>
      <c r="P11" s="89"/>
      <c r="Q11" s="90"/>
    </row>
    <row r="12" spans="1:17" x14ac:dyDescent="0.25">
      <c r="A12" s="2">
        <v>7</v>
      </c>
      <c r="B12" s="7" t="s">
        <v>25</v>
      </c>
      <c r="C12" s="8">
        <v>17.100000000000001</v>
      </c>
      <c r="D12" s="8">
        <v>3</v>
      </c>
      <c r="E12" s="8">
        <f t="shared" si="0"/>
        <v>51.300000000000004</v>
      </c>
      <c r="F12" s="8">
        <v>0.5</v>
      </c>
      <c r="G12" s="8">
        <f t="shared" si="1"/>
        <v>25.650000000000002</v>
      </c>
      <c r="H12" s="9">
        <v>17.100000000000001</v>
      </c>
      <c r="I12" s="9">
        <v>5</v>
      </c>
      <c r="J12" s="9">
        <f t="shared" si="2"/>
        <v>85.5</v>
      </c>
      <c r="K12" s="9">
        <v>0.7</v>
      </c>
      <c r="L12" s="9">
        <v>0.7</v>
      </c>
      <c r="M12" s="9">
        <f t="shared" si="3"/>
        <v>41.894999999999996</v>
      </c>
      <c r="N12" s="88"/>
      <c r="O12" s="89"/>
      <c r="P12" s="89"/>
      <c r="Q12" s="90"/>
    </row>
    <row r="13" spans="1:17" x14ac:dyDescent="0.25">
      <c r="A13" s="2">
        <v>8</v>
      </c>
      <c r="B13" s="7" t="s">
        <v>29</v>
      </c>
      <c r="C13" s="8">
        <v>17.100000000000001</v>
      </c>
      <c r="D13" s="8">
        <v>3</v>
      </c>
      <c r="E13" s="8">
        <f t="shared" si="0"/>
        <v>51.300000000000004</v>
      </c>
      <c r="F13" s="8">
        <v>0.5</v>
      </c>
      <c r="G13" s="8">
        <f t="shared" si="1"/>
        <v>25.650000000000002</v>
      </c>
      <c r="H13" s="9">
        <v>17.100000000000001</v>
      </c>
      <c r="I13" s="9">
        <v>5</v>
      </c>
      <c r="J13" s="9">
        <f t="shared" si="2"/>
        <v>85.5</v>
      </c>
      <c r="K13" s="9">
        <v>0.7</v>
      </c>
      <c r="L13" s="9">
        <v>0.7</v>
      </c>
      <c r="M13" s="9">
        <f t="shared" si="3"/>
        <v>41.894999999999996</v>
      </c>
      <c r="N13" s="91"/>
      <c r="O13" s="92"/>
      <c r="P13" s="92"/>
      <c r="Q13" s="93"/>
    </row>
    <row r="14" spans="1:17" x14ac:dyDescent="0.25">
      <c r="A14" s="2"/>
      <c r="B14" s="7"/>
      <c r="C14" s="8"/>
      <c r="D14" s="8"/>
      <c r="E14" s="8"/>
      <c r="F14" s="8"/>
      <c r="G14" s="8"/>
      <c r="H14" s="9"/>
      <c r="I14" s="9"/>
      <c r="J14" s="9"/>
      <c r="K14" s="9"/>
      <c r="L14" s="9"/>
      <c r="M14" s="9"/>
      <c r="N14" s="6"/>
      <c r="O14" s="6"/>
      <c r="P14" s="6"/>
      <c r="Q14" s="6"/>
    </row>
    <row r="15" spans="1:17" x14ac:dyDescent="0.25">
      <c r="A15" s="2" t="s">
        <v>52</v>
      </c>
      <c r="B15" s="24" t="s">
        <v>53</v>
      </c>
      <c r="C15" s="8"/>
      <c r="D15" s="8"/>
      <c r="E15" s="8"/>
      <c r="F15" s="8"/>
      <c r="G15" s="8"/>
      <c r="H15" s="9"/>
      <c r="I15" s="9"/>
      <c r="J15" s="9"/>
      <c r="K15" s="9"/>
      <c r="L15" s="9"/>
      <c r="M15" s="9"/>
      <c r="N15" s="6"/>
      <c r="O15" s="6"/>
      <c r="P15" s="6"/>
      <c r="Q15" s="6"/>
    </row>
    <row r="16" spans="1:17" x14ac:dyDescent="0.25">
      <c r="A16" s="4" t="s">
        <v>54</v>
      </c>
      <c r="B16" s="7" t="s">
        <v>57</v>
      </c>
      <c r="C16" s="8">
        <v>110</v>
      </c>
      <c r="D16" s="8">
        <v>1</v>
      </c>
      <c r="E16" s="8">
        <f t="shared" ref="E16:E33" si="4">C16*D16</f>
        <v>110</v>
      </c>
      <c r="F16" s="8">
        <v>0.5</v>
      </c>
      <c r="G16" s="8">
        <f t="shared" ref="G16:G33" si="5">E16*F16</f>
        <v>55</v>
      </c>
      <c r="H16" s="9">
        <v>110</v>
      </c>
      <c r="I16" s="9">
        <v>1</v>
      </c>
      <c r="J16" s="9">
        <f t="shared" ref="J16:J33" si="6">H16*I16</f>
        <v>110</v>
      </c>
      <c r="K16" s="9">
        <v>1</v>
      </c>
      <c r="L16" s="9">
        <v>1</v>
      </c>
      <c r="M16" s="9">
        <f t="shared" ref="M16:M33" si="7">J16*K16*L16</f>
        <v>110</v>
      </c>
      <c r="N16" s="95" t="s">
        <v>94</v>
      </c>
      <c r="O16" s="96"/>
      <c r="P16" s="96"/>
      <c r="Q16" s="97"/>
    </row>
    <row r="17" spans="1:17" ht="27.75" customHeight="1" x14ac:dyDescent="0.25">
      <c r="A17" s="4" t="s">
        <v>55</v>
      </c>
      <c r="B17" s="7" t="s">
        <v>58</v>
      </c>
      <c r="C17" s="8">
        <v>55</v>
      </c>
      <c r="D17" s="8">
        <v>1</v>
      </c>
      <c r="E17" s="8">
        <f t="shared" si="4"/>
        <v>55</v>
      </c>
      <c r="F17" s="8">
        <v>0.5</v>
      </c>
      <c r="G17" s="8">
        <f t="shared" si="5"/>
        <v>27.5</v>
      </c>
      <c r="H17" s="9">
        <v>55</v>
      </c>
      <c r="I17" s="9">
        <v>1</v>
      </c>
      <c r="J17" s="9">
        <f t="shared" si="6"/>
        <v>55</v>
      </c>
      <c r="K17" s="9">
        <v>1</v>
      </c>
      <c r="L17" s="9">
        <v>1</v>
      </c>
      <c r="M17" s="9">
        <f t="shared" si="7"/>
        <v>55</v>
      </c>
      <c r="N17" s="98"/>
      <c r="O17" s="99"/>
      <c r="P17" s="99"/>
      <c r="Q17" s="100"/>
    </row>
    <row r="18" spans="1:17" x14ac:dyDescent="0.25">
      <c r="A18" s="4" t="s">
        <v>56</v>
      </c>
      <c r="B18" s="7" t="s">
        <v>51</v>
      </c>
      <c r="C18" s="8">
        <v>10</v>
      </c>
      <c r="D18" s="8">
        <v>1</v>
      </c>
      <c r="E18" s="8">
        <f t="shared" si="4"/>
        <v>10</v>
      </c>
      <c r="F18" s="8">
        <v>0.5</v>
      </c>
      <c r="G18" s="8">
        <f t="shared" si="5"/>
        <v>5</v>
      </c>
      <c r="H18" s="9">
        <v>10</v>
      </c>
      <c r="I18" s="9">
        <v>1</v>
      </c>
      <c r="J18" s="9">
        <f t="shared" si="6"/>
        <v>10</v>
      </c>
      <c r="K18" s="9">
        <v>0.7</v>
      </c>
      <c r="L18" s="9">
        <v>0.7</v>
      </c>
      <c r="M18" s="9">
        <f t="shared" si="7"/>
        <v>4.8999999999999995</v>
      </c>
      <c r="N18" s="94" t="s">
        <v>96</v>
      </c>
      <c r="O18" s="83"/>
      <c r="P18" s="83"/>
      <c r="Q18" s="84"/>
    </row>
    <row r="19" spans="1:17" x14ac:dyDescent="0.25">
      <c r="A19" s="2"/>
      <c r="B19" s="7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  <c r="N19" s="6"/>
      <c r="O19" s="6"/>
      <c r="P19" s="6"/>
      <c r="Q19" s="6"/>
    </row>
    <row r="20" spans="1:17" ht="45" x14ac:dyDescent="0.25">
      <c r="A20" s="5" t="s">
        <v>59</v>
      </c>
      <c r="B20" s="24" t="s">
        <v>60</v>
      </c>
      <c r="C20" s="8"/>
      <c r="D20" s="8"/>
      <c r="E20" s="8"/>
      <c r="F20" s="8"/>
      <c r="G20" s="8"/>
      <c r="H20" s="9"/>
      <c r="I20" s="9"/>
      <c r="J20" s="9"/>
      <c r="K20" s="9"/>
      <c r="L20" s="9"/>
      <c r="M20" s="9"/>
      <c r="N20" s="6"/>
      <c r="O20" s="6"/>
      <c r="P20" s="6"/>
      <c r="Q20" s="6"/>
    </row>
    <row r="21" spans="1:17" x14ac:dyDescent="0.25">
      <c r="A21" s="4" t="s">
        <v>54</v>
      </c>
      <c r="B21" s="7" t="s">
        <v>61</v>
      </c>
      <c r="C21" s="8">
        <v>60</v>
      </c>
      <c r="D21" s="8">
        <v>1</v>
      </c>
      <c r="E21" s="8">
        <f t="shared" si="4"/>
        <v>60</v>
      </c>
      <c r="F21" s="8">
        <v>0.5</v>
      </c>
      <c r="G21" s="8">
        <f t="shared" si="5"/>
        <v>30</v>
      </c>
      <c r="H21" s="9">
        <v>60</v>
      </c>
      <c r="I21" s="9">
        <v>1</v>
      </c>
      <c r="J21" s="9">
        <f t="shared" si="6"/>
        <v>60</v>
      </c>
      <c r="K21" s="9">
        <v>1</v>
      </c>
      <c r="L21" s="9">
        <v>1</v>
      </c>
      <c r="M21" s="9">
        <f t="shared" si="7"/>
        <v>60</v>
      </c>
      <c r="N21" s="95" t="s">
        <v>94</v>
      </c>
      <c r="O21" s="96"/>
      <c r="P21" s="96"/>
      <c r="Q21" s="97"/>
    </row>
    <row r="22" spans="1:17" x14ac:dyDescent="0.25">
      <c r="A22" s="4" t="s">
        <v>55</v>
      </c>
      <c r="B22" s="7" t="s">
        <v>62</v>
      </c>
      <c r="C22" s="8">
        <v>25</v>
      </c>
      <c r="D22" s="8">
        <v>1</v>
      </c>
      <c r="E22" s="8">
        <f t="shared" si="4"/>
        <v>25</v>
      </c>
      <c r="F22" s="8">
        <v>0.5</v>
      </c>
      <c r="G22" s="8">
        <f t="shared" si="5"/>
        <v>12.5</v>
      </c>
      <c r="H22" s="9">
        <v>25</v>
      </c>
      <c r="I22" s="9">
        <v>1</v>
      </c>
      <c r="J22" s="9">
        <f t="shared" si="6"/>
        <v>25</v>
      </c>
      <c r="K22" s="9">
        <v>1</v>
      </c>
      <c r="L22" s="9">
        <v>1</v>
      </c>
      <c r="M22" s="9">
        <f t="shared" si="7"/>
        <v>25</v>
      </c>
      <c r="N22" s="101"/>
      <c r="O22" s="102"/>
      <c r="P22" s="102"/>
      <c r="Q22" s="103"/>
    </row>
    <row r="23" spans="1:17" x14ac:dyDescent="0.25">
      <c r="A23" s="4" t="s">
        <v>56</v>
      </c>
      <c r="B23" s="7" t="s">
        <v>63</v>
      </c>
      <c r="C23" s="8">
        <v>15</v>
      </c>
      <c r="D23" s="8">
        <v>1</v>
      </c>
      <c r="E23" s="8">
        <f t="shared" si="4"/>
        <v>15</v>
      </c>
      <c r="F23" s="8">
        <v>0.5</v>
      </c>
      <c r="G23" s="8">
        <f t="shared" si="5"/>
        <v>7.5</v>
      </c>
      <c r="H23" s="9">
        <v>15</v>
      </c>
      <c r="I23" s="9">
        <v>1</v>
      </c>
      <c r="J23" s="9">
        <f t="shared" si="6"/>
        <v>15</v>
      </c>
      <c r="K23" s="9">
        <v>1</v>
      </c>
      <c r="L23" s="9">
        <v>1</v>
      </c>
      <c r="M23" s="9">
        <f t="shared" si="7"/>
        <v>15</v>
      </c>
      <c r="N23" s="98"/>
      <c r="O23" s="99"/>
      <c r="P23" s="99"/>
      <c r="Q23" s="100"/>
    </row>
    <row r="24" spans="1:17" x14ac:dyDescent="0.25">
      <c r="A24" s="2"/>
      <c r="B24" s="7"/>
      <c r="C24" s="8"/>
      <c r="D24" s="8"/>
      <c r="E24" s="8"/>
      <c r="F24" s="8"/>
      <c r="G24" s="8"/>
      <c r="H24" s="9"/>
      <c r="I24" s="9"/>
      <c r="J24" s="9"/>
      <c r="K24" s="9"/>
      <c r="L24" s="9"/>
      <c r="M24" s="9"/>
      <c r="N24" s="6"/>
      <c r="O24" s="6"/>
      <c r="P24" s="6"/>
      <c r="Q24" s="6"/>
    </row>
    <row r="25" spans="1:17" ht="30" x14ac:dyDescent="0.25">
      <c r="A25" s="2" t="s">
        <v>64</v>
      </c>
      <c r="B25" s="7" t="s">
        <v>65</v>
      </c>
      <c r="C25" s="8"/>
      <c r="D25" s="8"/>
      <c r="E25" s="8"/>
      <c r="F25" s="8"/>
      <c r="G25" s="8"/>
      <c r="H25" s="9"/>
      <c r="I25" s="9"/>
      <c r="J25" s="9"/>
      <c r="K25" s="9"/>
      <c r="L25" s="9"/>
      <c r="M25" s="9"/>
      <c r="N25" s="13"/>
      <c r="O25" s="13"/>
      <c r="P25" s="13"/>
      <c r="Q25" s="13"/>
    </row>
    <row r="26" spans="1:17" x14ac:dyDescent="0.25">
      <c r="A26" s="2">
        <v>1</v>
      </c>
      <c r="B26" s="7" t="s">
        <v>12</v>
      </c>
      <c r="C26" s="8">
        <v>22</v>
      </c>
      <c r="D26" s="8">
        <v>1</v>
      </c>
      <c r="E26" s="8">
        <f t="shared" si="4"/>
        <v>22</v>
      </c>
      <c r="F26" s="8">
        <v>0.5</v>
      </c>
      <c r="G26" s="8">
        <f t="shared" si="5"/>
        <v>11</v>
      </c>
      <c r="H26" s="9">
        <v>22</v>
      </c>
      <c r="I26" s="9">
        <v>1</v>
      </c>
      <c r="J26" s="9">
        <f t="shared" si="6"/>
        <v>22</v>
      </c>
      <c r="K26" s="9">
        <v>1</v>
      </c>
      <c r="L26" s="9">
        <v>1</v>
      </c>
      <c r="M26" s="9">
        <f t="shared" si="7"/>
        <v>22</v>
      </c>
      <c r="N26" s="85" t="s">
        <v>94</v>
      </c>
      <c r="O26" s="104"/>
      <c r="P26" s="104"/>
      <c r="Q26" s="105"/>
    </row>
    <row r="27" spans="1:17" x14ac:dyDescent="0.25">
      <c r="A27" s="2">
        <v>2</v>
      </c>
      <c r="B27" s="7" t="s">
        <v>16</v>
      </c>
      <c r="C27" s="8">
        <v>25</v>
      </c>
      <c r="D27" s="8">
        <v>1</v>
      </c>
      <c r="E27" s="8">
        <f t="shared" si="4"/>
        <v>25</v>
      </c>
      <c r="F27" s="8">
        <v>0.5</v>
      </c>
      <c r="G27" s="8">
        <f t="shared" si="5"/>
        <v>12.5</v>
      </c>
      <c r="H27" s="9">
        <v>25</v>
      </c>
      <c r="I27" s="9">
        <v>1</v>
      </c>
      <c r="J27" s="9">
        <f t="shared" si="6"/>
        <v>25</v>
      </c>
      <c r="K27" s="9">
        <v>1</v>
      </c>
      <c r="L27" s="9">
        <v>1</v>
      </c>
      <c r="M27" s="9">
        <f t="shared" si="7"/>
        <v>25</v>
      </c>
      <c r="N27" s="106"/>
      <c r="O27" s="107"/>
      <c r="P27" s="107"/>
      <c r="Q27" s="108"/>
    </row>
    <row r="28" spans="1:17" x14ac:dyDescent="0.25">
      <c r="A28" s="2">
        <v>3</v>
      </c>
      <c r="B28" s="7" t="s">
        <v>15</v>
      </c>
      <c r="C28" s="8">
        <v>0</v>
      </c>
      <c r="D28" s="8">
        <v>1</v>
      </c>
      <c r="E28" s="8">
        <f t="shared" si="4"/>
        <v>0</v>
      </c>
      <c r="F28" s="8">
        <v>0.5</v>
      </c>
      <c r="G28" s="8">
        <f t="shared" si="5"/>
        <v>0</v>
      </c>
      <c r="H28" s="9">
        <v>0</v>
      </c>
      <c r="I28" s="9">
        <v>1</v>
      </c>
      <c r="J28" s="9">
        <f t="shared" si="6"/>
        <v>0</v>
      </c>
      <c r="K28" s="9">
        <v>1</v>
      </c>
      <c r="L28" s="9">
        <v>1</v>
      </c>
      <c r="M28" s="9">
        <f t="shared" si="7"/>
        <v>0</v>
      </c>
      <c r="N28" s="82" t="s">
        <v>47</v>
      </c>
      <c r="O28" s="83"/>
      <c r="P28" s="83"/>
      <c r="Q28" s="84"/>
    </row>
    <row r="29" spans="1:17" x14ac:dyDescent="0.25">
      <c r="A29" s="2">
        <v>4</v>
      </c>
      <c r="B29" s="7" t="s">
        <v>17</v>
      </c>
      <c r="C29" s="8">
        <v>25</v>
      </c>
      <c r="D29" s="8">
        <v>1</v>
      </c>
      <c r="E29" s="8">
        <f t="shared" si="4"/>
        <v>25</v>
      </c>
      <c r="F29" s="8">
        <v>0.5</v>
      </c>
      <c r="G29" s="8">
        <f t="shared" si="5"/>
        <v>12.5</v>
      </c>
      <c r="H29" s="9">
        <v>25</v>
      </c>
      <c r="I29" s="9">
        <v>1</v>
      </c>
      <c r="J29" s="9">
        <f t="shared" si="6"/>
        <v>25</v>
      </c>
      <c r="K29" s="9">
        <v>1</v>
      </c>
      <c r="L29" s="9">
        <v>1</v>
      </c>
      <c r="M29" s="9">
        <f t="shared" si="7"/>
        <v>25</v>
      </c>
      <c r="N29" s="82" t="s">
        <v>95</v>
      </c>
      <c r="O29" s="83"/>
      <c r="P29" s="83"/>
      <c r="Q29" s="84"/>
    </row>
    <row r="30" spans="1:17" x14ac:dyDescent="0.25">
      <c r="A30" s="2">
        <v>5</v>
      </c>
      <c r="B30" s="7" t="s">
        <v>19</v>
      </c>
      <c r="C30" s="8">
        <v>0</v>
      </c>
      <c r="D30" s="8">
        <v>1</v>
      </c>
      <c r="E30" s="8">
        <f t="shared" si="4"/>
        <v>0</v>
      </c>
      <c r="F30" s="8">
        <v>0.5</v>
      </c>
      <c r="G30" s="8">
        <f t="shared" si="5"/>
        <v>0</v>
      </c>
      <c r="H30" s="9">
        <v>0</v>
      </c>
      <c r="I30" s="9">
        <v>1</v>
      </c>
      <c r="J30" s="9">
        <f t="shared" si="6"/>
        <v>0</v>
      </c>
      <c r="K30" s="9">
        <v>1</v>
      </c>
      <c r="L30" s="9">
        <v>1</v>
      </c>
      <c r="M30" s="9">
        <f t="shared" si="7"/>
        <v>0</v>
      </c>
      <c r="N30" s="82" t="s">
        <v>48</v>
      </c>
      <c r="O30" s="83"/>
      <c r="P30" s="83"/>
      <c r="Q30" s="84"/>
    </row>
    <row r="31" spans="1:17" x14ac:dyDescent="0.25">
      <c r="A31" s="2">
        <v>6</v>
      </c>
      <c r="B31" s="7" t="s">
        <v>21</v>
      </c>
      <c r="C31" s="8">
        <v>20</v>
      </c>
      <c r="D31" s="8">
        <v>1</v>
      </c>
      <c r="E31" s="8">
        <f t="shared" si="4"/>
        <v>20</v>
      </c>
      <c r="F31" s="8">
        <v>0.5</v>
      </c>
      <c r="G31" s="8">
        <f t="shared" si="5"/>
        <v>10</v>
      </c>
      <c r="H31" s="9">
        <v>20</v>
      </c>
      <c r="I31" s="9">
        <v>1</v>
      </c>
      <c r="J31" s="9">
        <f t="shared" si="6"/>
        <v>20</v>
      </c>
      <c r="K31" s="9">
        <v>1</v>
      </c>
      <c r="L31" s="9">
        <v>1</v>
      </c>
      <c r="M31" s="9">
        <f t="shared" si="7"/>
        <v>20</v>
      </c>
      <c r="N31" s="85" t="s">
        <v>94</v>
      </c>
      <c r="O31" s="86"/>
      <c r="P31" s="86"/>
      <c r="Q31" s="87"/>
    </row>
    <row r="32" spans="1:17" x14ac:dyDescent="0.25">
      <c r="A32" s="2">
        <v>7</v>
      </c>
      <c r="B32" s="7" t="s">
        <v>25</v>
      </c>
      <c r="C32" s="8">
        <v>22</v>
      </c>
      <c r="D32" s="8">
        <v>1</v>
      </c>
      <c r="E32" s="8">
        <f t="shared" si="4"/>
        <v>22</v>
      </c>
      <c r="F32" s="8">
        <v>0.5</v>
      </c>
      <c r="G32" s="8">
        <f t="shared" si="5"/>
        <v>11</v>
      </c>
      <c r="H32" s="9">
        <v>22</v>
      </c>
      <c r="I32" s="9">
        <v>1</v>
      </c>
      <c r="J32" s="9">
        <f t="shared" si="6"/>
        <v>22</v>
      </c>
      <c r="K32" s="9">
        <v>1</v>
      </c>
      <c r="L32" s="9">
        <v>1</v>
      </c>
      <c r="M32" s="9">
        <f t="shared" si="7"/>
        <v>22</v>
      </c>
      <c r="N32" s="88"/>
      <c r="O32" s="89"/>
      <c r="P32" s="89"/>
      <c r="Q32" s="90"/>
    </row>
    <row r="33" spans="1:17" x14ac:dyDescent="0.25">
      <c r="A33" s="2">
        <v>8</v>
      </c>
      <c r="B33" s="7" t="s">
        <v>29</v>
      </c>
      <c r="C33" s="8">
        <v>22</v>
      </c>
      <c r="D33" s="8">
        <v>1</v>
      </c>
      <c r="E33" s="8">
        <f t="shared" si="4"/>
        <v>22</v>
      </c>
      <c r="F33" s="8">
        <v>0.5</v>
      </c>
      <c r="G33" s="8">
        <f t="shared" si="5"/>
        <v>11</v>
      </c>
      <c r="H33" s="9">
        <v>22</v>
      </c>
      <c r="I33" s="9">
        <v>1</v>
      </c>
      <c r="J33" s="9">
        <f t="shared" si="6"/>
        <v>22</v>
      </c>
      <c r="K33" s="9">
        <v>1</v>
      </c>
      <c r="L33" s="9">
        <v>1</v>
      </c>
      <c r="M33" s="9">
        <f t="shared" si="7"/>
        <v>22</v>
      </c>
      <c r="N33" s="91"/>
      <c r="O33" s="92"/>
      <c r="P33" s="92"/>
      <c r="Q33" s="93"/>
    </row>
    <row r="34" spans="1:17" x14ac:dyDescent="0.25">
      <c r="A34" s="2"/>
      <c r="B34" s="7"/>
      <c r="C34" s="8"/>
      <c r="D34" s="8"/>
      <c r="E34" s="8"/>
      <c r="F34" s="8"/>
      <c r="G34" s="8"/>
      <c r="H34" s="9"/>
      <c r="I34" s="9"/>
      <c r="J34" s="9"/>
      <c r="K34" s="9"/>
      <c r="L34" s="9"/>
      <c r="M34" s="9"/>
      <c r="N34" s="6"/>
      <c r="O34" s="6"/>
      <c r="P34" s="6"/>
      <c r="Q34" s="6"/>
    </row>
    <row r="35" spans="1:17" x14ac:dyDescent="0.25">
      <c r="A35" s="2"/>
      <c r="B35" s="7"/>
      <c r="C35" s="8"/>
      <c r="D35" s="8"/>
      <c r="E35" s="8"/>
      <c r="F35" s="8"/>
      <c r="G35" s="8"/>
      <c r="H35" s="9"/>
      <c r="I35" s="9"/>
      <c r="J35" s="9"/>
      <c r="K35" s="9"/>
      <c r="L35" s="9"/>
      <c r="M35" s="9"/>
      <c r="N35" s="6"/>
      <c r="O35" s="6"/>
      <c r="P35" s="6"/>
      <c r="Q35" s="6"/>
    </row>
    <row r="36" spans="1:17" ht="45" x14ac:dyDescent="0.25">
      <c r="A36" s="2" t="s">
        <v>66</v>
      </c>
      <c r="B36" s="24" t="s">
        <v>67</v>
      </c>
      <c r="C36" s="8"/>
      <c r="D36" s="8"/>
      <c r="E36" s="8"/>
      <c r="F36" s="8"/>
      <c r="G36" s="8"/>
      <c r="H36" s="9"/>
      <c r="I36" s="9"/>
      <c r="J36" s="9"/>
      <c r="K36" s="9"/>
      <c r="L36" s="9"/>
      <c r="M36" s="9"/>
      <c r="N36" s="6"/>
      <c r="O36" s="6"/>
      <c r="P36" s="6"/>
      <c r="Q36" s="6"/>
    </row>
    <row r="37" spans="1:17" x14ac:dyDescent="0.25">
      <c r="A37" s="4" t="s">
        <v>54</v>
      </c>
      <c r="B37" s="7" t="s">
        <v>68</v>
      </c>
      <c r="C37" s="8"/>
      <c r="D37" s="8"/>
      <c r="E37" s="8"/>
      <c r="F37" s="8"/>
      <c r="G37" s="8"/>
      <c r="H37" s="9"/>
      <c r="I37" s="9"/>
      <c r="J37" s="9"/>
      <c r="K37" s="9"/>
      <c r="L37" s="9"/>
      <c r="M37" s="9"/>
      <c r="N37" s="6"/>
      <c r="O37" s="6"/>
      <c r="P37" s="6"/>
      <c r="Q37" s="6"/>
    </row>
    <row r="38" spans="1:17" ht="30" x14ac:dyDescent="0.25">
      <c r="A38" s="4" t="s">
        <v>69</v>
      </c>
      <c r="B38" s="7" t="s">
        <v>72</v>
      </c>
      <c r="C38" s="8">
        <v>20</v>
      </c>
      <c r="D38" s="8">
        <v>1</v>
      </c>
      <c r="E38" s="8">
        <f t="shared" ref="E38" si="8">C38*D38</f>
        <v>20</v>
      </c>
      <c r="F38" s="8">
        <v>0.5</v>
      </c>
      <c r="G38" s="8">
        <f t="shared" ref="G38" si="9">E38*F38</f>
        <v>10</v>
      </c>
      <c r="H38" s="9">
        <v>20</v>
      </c>
      <c r="I38" s="9">
        <v>1</v>
      </c>
      <c r="J38" s="9">
        <f t="shared" ref="J38:J40" si="10">H38*I38</f>
        <v>20</v>
      </c>
      <c r="K38" s="9">
        <v>1</v>
      </c>
      <c r="L38" s="9">
        <v>1</v>
      </c>
      <c r="M38" s="9">
        <f t="shared" ref="M38:M46" si="11">J38*K38*L38</f>
        <v>20</v>
      </c>
      <c r="N38" s="70" t="s">
        <v>80</v>
      </c>
      <c r="O38" s="71"/>
      <c r="P38" s="71"/>
      <c r="Q38" s="72"/>
    </row>
    <row r="39" spans="1:17" ht="45" x14ac:dyDescent="0.25">
      <c r="A39" s="4" t="s">
        <v>70</v>
      </c>
      <c r="B39" s="7" t="s">
        <v>73</v>
      </c>
      <c r="C39" s="8">
        <v>44</v>
      </c>
      <c r="D39" s="8">
        <v>1</v>
      </c>
      <c r="E39" s="8">
        <f t="shared" ref="E39" si="12">C39*D39</f>
        <v>44</v>
      </c>
      <c r="F39" s="8">
        <v>0.5</v>
      </c>
      <c r="G39" s="8">
        <f t="shared" ref="G39" si="13">E39*F39</f>
        <v>22</v>
      </c>
      <c r="H39" s="9">
        <v>44</v>
      </c>
      <c r="I39" s="9">
        <v>1</v>
      </c>
      <c r="J39" s="9">
        <f t="shared" si="10"/>
        <v>44</v>
      </c>
      <c r="K39" s="9">
        <v>1</v>
      </c>
      <c r="L39" s="9">
        <v>1</v>
      </c>
      <c r="M39" s="9">
        <f t="shared" si="11"/>
        <v>44</v>
      </c>
      <c r="N39" s="73"/>
      <c r="O39" s="74"/>
      <c r="P39" s="74"/>
      <c r="Q39" s="75"/>
    </row>
    <row r="40" spans="1:17" ht="30" x14ac:dyDescent="0.25">
      <c r="A40" s="4" t="s">
        <v>71</v>
      </c>
      <c r="B40" s="7" t="s">
        <v>74</v>
      </c>
      <c r="C40" s="8">
        <v>15</v>
      </c>
      <c r="D40" s="8">
        <v>1</v>
      </c>
      <c r="E40" s="8">
        <f t="shared" ref="E40" si="14">C40*D40</f>
        <v>15</v>
      </c>
      <c r="F40" s="8">
        <v>0.5</v>
      </c>
      <c r="G40" s="8">
        <f t="shared" ref="G40" si="15">E40*F40</f>
        <v>7.5</v>
      </c>
      <c r="H40" s="9">
        <v>15</v>
      </c>
      <c r="I40" s="9">
        <v>1</v>
      </c>
      <c r="J40" s="9">
        <f t="shared" si="10"/>
        <v>15</v>
      </c>
      <c r="K40" s="9">
        <v>1</v>
      </c>
      <c r="L40" s="9">
        <v>1</v>
      </c>
      <c r="M40" s="9">
        <f t="shared" si="11"/>
        <v>15</v>
      </c>
      <c r="N40" s="73"/>
      <c r="O40" s="74"/>
      <c r="P40" s="74"/>
      <c r="Q40" s="75"/>
    </row>
    <row r="41" spans="1:17" x14ac:dyDescent="0.25">
      <c r="A41" s="2"/>
      <c r="B41" s="7"/>
      <c r="C41" s="8"/>
      <c r="D41" s="8"/>
      <c r="E41" s="8"/>
      <c r="F41" s="8"/>
      <c r="G41" s="8"/>
      <c r="H41" s="9"/>
      <c r="I41" s="9"/>
      <c r="J41" s="9"/>
      <c r="K41" s="9">
        <v>1</v>
      </c>
      <c r="L41" s="9">
        <v>1</v>
      </c>
      <c r="M41" s="9">
        <f t="shared" si="11"/>
        <v>0</v>
      </c>
      <c r="N41" s="73"/>
      <c r="O41" s="74"/>
      <c r="P41" s="74"/>
      <c r="Q41" s="75"/>
    </row>
    <row r="42" spans="1:17" x14ac:dyDescent="0.25">
      <c r="A42" s="2" t="s">
        <v>75</v>
      </c>
      <c r="B42" s="24" t="s">
        <v>76</v>
      </c>
      <c r="C42" s="8"/>
      <c r="D42" s="8"/>
      <c r="E42" s="8"/>
      <c r="F42" s="8"/>
      <c r="G42" s="8"/>
      <c r="H42" s="9"/>
      <c r="I42" s="9"/>
      <c r="J42" s="9"/>
      <c r="K42" s="9">
        <v>1</v>
      </c>
      <c r="L42" s="9">
        <v>1</v>
      </c>
      <c r="M42" s="9">
        <f t="shared" si="11"/>
        <v>0</v>
      </c>
      <c r="N42" s="73"/>
      <c r="O42" s="74"/>
      <c r="P42" s="74"/>
      <c r="Q42" s="75"/>
    </row>
    <row r="43" spans="1:17" x14ac:dyDescent="0.25">
      <c r="A43" s="4" t="s">
        <v>69</v>
      </c>
      <c r="B43" s="7" t="s">
        <v>76</v>
      </c>
      <c r="C43" s="8">
        <v>70</v>
      </c>
      <c r="D43" s="8">
        <v>1</v>
      </c>
      <c r="E43" s="8">
        <f t="shared" ref="E43" si="16">C43*D43</f>
        <v>70</v>
      </c>
      <c r="F43" s="8">
        <v>0.5</v>
      </c>
      <c r="G43" s="8">
        <f t="shared" ref="G43" si="17">E43*F43</f>
        <v>35</v>
      </c>
      <c r="H43" s="9">
        <v>70</v>
      </c>
      <c r="I43" s="9">
        <v>1</v>
      </c>
      <c r="J43" s="9">
        <f t="shared" ref="J43:J44" si="18">H43*I43</f>
        <v>70</v>
      </c>
      <c r="K43" s="9">
        <v>1</v>
      </c>
      <c r="L43" s="9">
        <v>1</v>
      </c>
      <c r="M43" s="9">
        <f t="shared" si="11"/>
        <v>70</v>
      </c>
      <c r="N43" s="73"/>
      <c r="O43" s="74"/>
      <c r="P43" s="74"/>
      <c r="Q43" s="75"/>
    </row>
    <row r="44" spans="1:17" ht="60" x14ac:dyDescent="0.25">
      <c r="A44" s="4" t="s">
        <v>71</v>
      </c>
      <c r="B44" s="7" t="s">
        <v>77</v>
      </c>
      <c r="C44" s="8">
        <v>44</v>
      </c>
      <c r="D44" s="8">
        <v>1</v>
      </c>
      <c r="E44" s="8">
        <f t="shared" ref="E44" si="19">C44*D44</f>
        <v>44</v>
      </c>
      <c r="F44" s="8">
        <v>0.5</v>
      </c>
      <c r="G44" s="8">
        <f t="shared" ref="G44" si="20">E44*F44</f>
        <v>22</v>
      </c>
      <c r="H44" s="9">
        <v>44</v>
      </c>
      <c r="I44" s="9">
        <v>1</v>
      </c>
      <c r="J44" s="9">
        <f t="shared" si="18"/>
        <v>44</v>
      </c>
      <c r="K44" s="9">
        <v>1</v>
      </c>
      <c r="L44" s="9">
        <v>1</v>
      </c>
      <c r="M44" s="9">
        <f t="shared" si="11"/>
        <v>44</v>
      </c>
      <c r="N44" s="73"/>
      <c r="O44" s="74"/>
      <c r="P44" s="74"/>
      <c r="Q44" s="75"/>
    </row>
    <row r="45" spans="1:17" x14ac:dyDescent="0.25">
      <c r="A45" s="2"/>
      <c r="B45" s="7"/>
      <c r="C45" s="8"/>
      <c r="D45" s="8"/>
      <c r="E45" s="8"/>
      <c r="F45" s="8"/>
      <c r="G45" s="8"/>
      <c r="H45" s="9"/>
      <c r="I45" s="9"/>
      <c r="J45" s="9"/>
      <c r="K45" s="9">
        <v>1</v>
      </c>
      <c r="L45" s="9">
        <v>1</v>
      </c>
      <c r="M45" s="9">
        <f t="shared" si="11"/>
        <v>0</v>
      </c>
      <c r="N45" s="73"/>
      <c r="O45" s="74"/>
      <c r="P45" s="74"/>
      <c r="Q45" s="75"/>
    </row>
    <row r="46" spans="1:17" ht="30" x14ac:dyDescent="0.25">
      <c r="A46" s="2" t="s">
        <v>78</v>
      </c>
      <c r="B46" s="24" t="s">
        <v>79</v>
      </c>
      <c r="C46" s="8">
        <v>220</v>
      </c>
      <c r="D46" s="8">
        <v>1</v>
      </c>
      <c r="E46" s="8">
        <f t="shared" ref="E46" si="21">C46*D46</f>
        <v>220</v>
      </c>
      <c r="F46" s="8">
        <v>0.5</v>
      </c>
      <c r="G46" s="8">
        <f t="shared" ref="G46" si="22">E46*F46</f>
        <v>110</v>
      </c>
      <c r="H46" s="9">
        <v>220</v>
      </c>
      <c r="I46" s="9">
        <v>1</v>
      </c>
      <c r="J46" s="9">
        <f t="shared" ref="J46" si="23">H46*I46</f>
        <v>220</v>
      </c>
      <c r="K46" s="9">
        <v>1</v>
      </c>
      <c r="L46" s="9">
        <v>1</v>
      </c>
      <c r="M46" s="9">
        <f t="shared" si="11"/>
        <v>220</v>
      </c>
      <c r="N46" s="76"/>
      <c r="O46" s="77"/>
      <c r="P46" s="77"/>
      <c r="Q46" s="78"/>
    </row>
    <row r="47" spans="1:17" x14ac:dyDescent="0.25">
      <c r="A47" s="2"/>
      <c r="B47" s="7"/>
      <c r="C47" s="8"/>
      <c r="D47" s="8"/>
      <c r="E47" s="8"/>
      <c r="F47" s="8"/>
      <c r="G47" s="8"/>
      <c r="H47" s="9"/>
      <c r="I47" s="9"/>
      <c r="J47" s="9"/>
      <c r="K47" s="9"/>
      <c r="L47" s="9"/>
      <c r="M47" s="9"/>
      <c r="N47" s="6"/>
      <c r="O47" s="6"/>
      <c r="P47" s="6"/>
      <c r="Q47" s="10"/>
    </row>
    <row r="48" spans="1:17" x14ac:dyDescent="0.25">
      <c r="A48" s="2"/>
      <c r="B48" s="7"/>
      <c r="C48" s="8"/>
      <c r="D48" s="8"/>
      <c r="E48" s="118" t="s">
        <v>81</v>
      </c>
      <c r="F48" s="119"/>
      <c r="G48" s="8">
        <f>SUM(G6:G46)</f>
        <v>617.20000000000005</v>
      </c>
      <c r="H48" s="9"/>
      <c r="I48" s="9"/>
      <c r="J48" s="114" t="s">
        <v>91</v>
      </c>
      <c r="K48" s="115"/>
      <c r="L48" s="116"/>
      <c r="M48" s="9">
        <f>SUM(M6:M46)</f>
        <v>1112.165</v>
      </c>
      <c r="N48" s="6"/>
      <c r="O48" s="6"/>
      <c r="P48" s="6"/>
      <c r="Q48" s="10"/>
    </row>
    <row r="49" spans="1:17" x14ac:dyDescent="0.25">
      <c r="A49" s="2"/>
      <c r="B49" s="7"/>
      <c r="C49" s="8"/>
      <c r="D49" s="8"/>
      <c r="E49" s="120" t="s">
        <v>98</v>
      </c>
      <c r="F49" s="121"/>
      <c r="G49" s="12">
        <f>G48/0.9</f>
        <v>685.77777777777783</v>
      </c>
      <c r="H49" s="9"/>
      <c r="I49" s="9"/>
      <c r="J49" s="117" t="s">
        <v>97</v>
      </c>
      <c r="K49" s="83"/>
      <c r="L49" s="84"/>
      <c r="M49" s="11">
        <f>M48/0.85</f>
        <v>1308.4294117647059</v>
      </c>
      <c r="N49" s="6"/>
      <c r="O49" s="6"/>
      <c r="P49" s="6"/>
      <c r="Q49" s="6"/>
    </row>
    <row r="50" spans="1:17" x14ac:dyDescent="0.25">
      <c r="A50" s="2"/>
      <c r="B50" s="7"/>
      <c r="C50" s="8"/>
      <c r="D50" s="8"/>
      <c r="E50" s="8"/>
      <c r="F50" s="8"/>
      <c r="G50" s="8"/>
      <c r="H50" s="9"/>
      <c r="I50" s="9"/>
      <c r="J50" s="9"/>
      <c r="K50" s="9"/>
      <c r="L50" s="9"/>
      <c r="M50" s="9"/>
      <c r="N50" s="6"/>
      <c r="O50" s="6"/>
      <c r="P50" s="6"/>
      <c r="Q50" s="6"/>
    </row>
  </sheetData>
  <mergeCells count="22">
    <mergeCell ref="J48:L48"/>
    <mergeCell ref="J49:L49"/>
    <mergeCell ref="E48:F48"/>
    <mergeCell ref="E49:F49"/>
    <mergeCell ref="C5:G5"/>
    <mergeCell ref="H5:M5"/>
    <mergeCell ref="B1:M1"/>
    <mergeCell ref="N38:Q46"/>
    <mergeCell ref="N3:Q3"/>
    <mergeCell ref="N6:Q6"/>
    <mergeCell ref="N7:Q7"/>
    <mergeCell ref="N28:Q28"/>
    <mergeCell ref="N30:Q30"/>
    <mergeCell ref="N29:Q29"/>
    <mergeCell ref="N31:Q33"/>
    <mergeCell ref="N8:Q13"/>
    <mergeCell ref="N18:Q18"/>
    <mergeCell ref="N16:Q17"/>
    <mergeCell ref="N21:Q23"/>
    <mergeCell ref="N26:Q27"/>
    <mergeCell ref="C2:G2"/>
    <mergeCell ref="H2:M2"/>
  </mergeCells>
  <pageMargins left="0.7" right="0.7" top="0.75" bottom="0.75" header="0.3" footer="0.3"/>
  <pageSetup paperSize="9" scale="4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4BD51-C25F-43F4-9071-5D9EB411C566}">
  <dimension ref="A1:D15"/>
  <sheetViews>
    <sheetView tabSelected="1" workbookViewId="0">
      <selection activeCell="B1" sqref="B1"/>
    </sheetView>
  </sheetViews>
  <sheetFormatPr defaultRowHeight="15" x14ac:dyDescent="0.25"/>
  <cols>
    <col min="1" max="1" width="11.42578125" customWidth="1"/>
    <col min="2" max="2" width="30" customWidth="1"/>
    <col min="3" max="3" width="13" customWidth="1"/>
    <col min="4" max="4" width="15.28515625" bestFit="1" customWidth="1"/>
  </cols>
  <sheetData>
    <row r="1" spans="1:4" ht="15.75" thickBot="1" x14ac:dyDescent="0.3">
      <c r="B1" s="124" t="s">
        <v>121</v>
      </c>
    </row>
    <row r="2" spans="1:4" ht="15.75" thickBot="1" x14ac:dyDescent="0.3">
      <c r="A2" s="27" t="s">
        <v>49</v>
      </c>
      <c r="B2" s="28" t="s">
        <v>107</v>
      </c>
      <c r="C2" s="28" t="s">
        <v>108</v>
      </c>
      <c r="D2" s="29" t="s">
        <v>109</v>
      </c>
    </row>
    <row r="3" spans="1:4" x14ac:dyDescent="0.25">
      <c r="A3" s="30">
        <v>1</v>
      </c>
      <c r="B3" s="26" t="s">
        <v>110</v>
      </c>
      <c r="C3" s="26" t="s">
        <v>111</v>
      </c>
      <c r="D3" s="31">
        <f>'Load Calc'!F13</f>
        <v>7580</v>
      </c>
    </row>
    <row r="4" spans="1:4" ht="30" x14ac:dyDescent="0.25">
      <c r="A4" s="32">
        <v>2</v>
      </c>
      <c r="B4" s="7" t="s">
        <v>112</v>
      </c>
      <c r="C4" s="2" t="s">
        <v>113</v>
      </c>
      <c r="D4" s="33">
        <v>40000</v>
      </c>
    </row>
    <row r="5" spans="1:4" ht="30" x14ac:dyDescent="0.25">
      <c r="A5" s="32">
        <v>3</v>
      </c>
      <c r="B5" s="7" t="s">
        <v>114</v>
      </c>
      <c r="C5" s="2" t="s">
        <v>115</v>
      </c>
      <c r="D5" s="33">
        <f>D4*D3</f>
        <v>303200000</v>
      </c>
    </row>
    <row r="6" spans="1:4" ht="30" x14ac:dyDescent="0.25">
      <c r="A6" s="32">
        <v>4</v>
      </c>
      <c r="B6" s="7" t="s">
        <v>116</v>
      </c>
      <c r="C6" s="2" t="s">
        <v>115</v>
      </c>
      <c r="D6" s="33">
        <v>150000</v>
      </c>
    </row>
    <row r="7" spans="1:4" ht="15.75" thickBot="1" x14ac:dyDescent="0.3">
      <c r="A7" s="35">
        <v>5</v>
      </c>
      <c r="B7" s="36" t="s">
        <v>118</v>
      </c>
      <c r="C7" s="37" t="s">
        <v>117</v>
      </c>
      <c r="D7" s="38">
        <v>6</v>
      </c>
    </row>
    <row r="8" spans="1:4" ht="30.75" thickBot="1" x14ac:dyDescent="0.3">
      <c r="A8" s="27">
        <v>6</v>
      </c>
      <c r="B8" s="39" t="s">
        <v>119</v>
      </c>
      <c r="C8" s="28" t="s">
        <v>115</v>
      </c>
      <c r="D8" s="40">
        <f>D7*D6</f>
        <v>900000</v>
      </c>
    </row>
    <row r="9" spans="1:4" x14ac:dyDescent="0.25">
      <c r="B9" s="1"/>
      <c r="D9" s="25"/>
    </row>
    <row r="10" spans="1:4" x14ac:dyDescent="0.25">
      <c r="B10" s="1"/>
      <c r="D10" s="25"/>
    </row>
    <row r="11" spans="1:4" x14ac:dyDescent="0.25">
      <c r="B11" s="1"/>
      <c r="D11" s="25"/>
    </row>
    <row r="12" spans="1:4" x14ac:dyDescent="0.25">
      <c r="B12" s="1"/>
      <c r="D12" s="25"/>
    </row>
    <row r="13" spans="1:4" x14ac:dyDescent="0.25">
      <c r="B13" s="1"/>
      <c r="D13" s="25"/>
    </row>
    <row r="14" spans="1:4" x14ac:dyDescent="0.25">
      <c r="B14" s="1"/>
      <c r="D14" s="25"/>
    </row>
    <row r="15" spans="1:4" x14ac:dyDescent="0.25">
      <c r="D15" s="2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Load Calc</vt:lpstr>
      <vt:lpstr>Common Area</vt:lpstr>
      <vt:lpstr>Cost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meena</cp:lastModifiedBy>
  <cp:lastPrinted>2019-12-02T19:43:41Z</cp:lastPrinted>
  <dcterms:created xsi:type="dcterms:W3CDTF">2019-11-23T04:46:27Z</dcterms:created>
  <dcterms:modified xsi:type="dcterms:W3CDTF">2019-12-02T19:44:27Z</dcterms:modified>
</cp:coreProperties>
</file>